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50" windowHeight="12280"/>
  </bookViews>
  <sheets>
    <sheet name="汇总表" sheetId="5" r:id="rId1"/>
    <sheet name="绕城高速隧道消防改造项目工程量清单" sheetId="4" r:id="rId2"/>
    <sheet name="巫山服务区消防系统改造项目工程量清单" sheetId="3" r:id="rId3"/>
  </sheets>
  <definedNames>
    <definedName name="_xlnm._FilterDatabase" localSheetId="2" hidden="1">巫山服务区消防系统改造项目工程量清单!$1:$61</definedName>
    <definedName name="_xlnm.Print_Titles">#REF!</definedName>
    <definedName name="_xlnm.Print_Area" localSheetId="2">巫山服务区消防系统改造项目工程量清单!$A$1:$O$61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<sst xmlns="http://schemas.openxmlformats.org/spreadsheetml/2006/main" count="453" uniqueCount="248">
  <si>
    <t>2024年首讯公司专项工程消防系统改造项目（第三次）</t>
  </si>
  <si>
    <t>序号</t>
  </si>
  <si>
    <t>项目名称</t>
  </si>
  <si>
    <t>报价金额</t>
  </si>
  <si>
    <t>备注</t>
  </si>
  <si>
    <t>2024年中渝公司隧道消防系统设备改造项目</t>
  </si>
  <si>
    <t>2024年专项工程巫山服务区消防系统改造项目</t>
  </si>
  <si>
    <t>合计</t>
  </si>
  <si>
    <t>2024年中渝公司隧道消防系统设备改造项目工程量清单</t>
  </si>
  <si>
    <t>规格参数</t>
  </si>
  <si>
    <t>工作内容</t>
  </si>
  <si>
    <t>计量规则</t>
  </si>
  <si>
    <t>单位</t>
  </si>
  <si>
    <t>数量</t>
  </si>
  <si>
    <t>单项限价（元）</t>
  </si>
  <si>
    <t>报价（元）</t>
  </si>
  <si>
    <t>小计</t>
  </si>
  <si>
    <t>偏差率</t>
  </si>
  <si>
    <t>朝阳寺隧道</t>
  </si>
  <si>
    <t>大岚垭隧道</t>
  </si>
  <si>
    <t>狮子岩隧道</t>
  </si>
  <si>
    <t>环山坪隧道</t>
  </si>
  <si>
    <t>玉峰山隧道</t>
  </si>
  <si>
    <t>施家梁隧道</t>
  </si>
  <si>
    <t>蝶阀</t>
  </si>
  <si>
    <t>DN150，PN1.6，不锈钢材质</t>
  </si>
  <si>
    <t>1.在原有管道关键位置切断水流，放水及恢复，包含揭盖板及恢复等相关工作 
2.原有管道切管，坡口，调直，对口 
3.与原有管道法兰连接 
4.阀门及管件安装 
5.水压试验</t>
  </si>
  <si>
    <t>1.依据图纸所示，按设计配置和功能要求的数量以套计量
2.综合单价包干，包含法兰及与原有管道连接的一切安装材料和辅材</t>
  </si>
  <si>
    <t>套</t>
  </si>
  <si>
    <t>DN200，PN1.6，不锈钢材质</t>
  </si>
  <si>
    <t>不锈钢波纹伸缩器</t>
  </si>
  <si>
    <t>1.在原有管道关键位置切断水流，放水及恢复，包含揭盖板及恢复等相关工作 
2.原有管道切管，坡口，调直，对口 
3.与原有管道法兰连接 
4.伸缩器及管件安装 
5.水压试验</t>
  </si>
  <si>
    <t>无线液位传感器</t>
  </si>
  <si>
    <t>供电电压：电池供电不低于2年寿命；极限环境温度：-40℃~+85℃；环境温度;5%~95% 无结露;震动：&lt;10g、f≤55Hz、振幅&lt;0.5mm；测量范围：-0.1~100Mpa；精度：士0.2%、士0.5%；外壳等级：IP65；螺纹链接：M20*1.5；自身增益：0-10db。4G无线传输。</t>
  </si>
  <si>
    <t>1.连接 
2.安装、调试 
3.线缆敷设 
4.设备费用包含无线液位传感器和无线液位控制器</t>
  </si>
  <si>
    <t>1.依据图纸所示，按设计配置和功能要求的数量以套计量
2.综合单价包干，包含一切安装辅材</t>
  </si>
  <si>
    <t>含5年运营商流量费用，包含无线液位控制器设备费用。</t>
  </si>
  <si>
    <t>无线液位控制器</t>
  </si>
  <si>
    <t>工作压力：AC220V士15% 50HZ士1%；工作电流：≤15A；工作温度：温度-20°C-5°℃相对湿度≤60%；输出：上限下限无源输出≤10A，控制输出为有源220V AC≤15A；传感器：四线制4-20ha变送器；无线;4G无线传输。</t>
  </si>
  <si>
    <t>1.连接 
2.安装、调试 
3.线缆敷设 
4.设备费用包含于“无线液位传感器”中</t>
  </si>
  <si>
    <t>无线液位控制器设备费用包含于“无线液位传感器”中。</t>
  </si>
  <si>
    <t>协议转换器</t>
  </si>
  <si>
    <t>RS485转TCP/IP，超声波水表接入</t>
  </si>
  <si>
    <t>1.安装
2.接线
3.调试</t>
  </si>
  <si>
    <t>1.依据图纸所示，按设计配置和功能要求的数量以台计量
2.综合单价包干，包含一切安装辅材</t>
  </si>
  <si>
    <t>台</t>
  </si>
  <si>
    <t>超声波水表</t>
  </si>
  <si>
    <t>物联网智能超声波水表无线远传远程采集智能冷水水表 DN150,PN1.6，含终端软件</t>
  </si>
  <si>
    <t>1.在原有管道关键位置切断水流，放水及恢复，包含揭盖板及恢复等相关工作 
2.原有管道切管，坡口，调直，对口 
3.与原有管道法兰连接 
4.水表及管件安装 
5.水压试验</t>
  </si>
  <si>
    <t>物联网智能超声波水表无线远传远程采集智能冷水水表 DN200,PN1.6，含终端软件</t>
  </si>
  <si>
    <t>控制线缆</t>
  </si>
  <si>
    <t>RVV-2*2.5</t>
  </si>
  <si>
    <t>1.线缆及配套附件、辅材的装卸、运输、开箱、就位
2.线缆检查、编号、安放
3.断线、固定、临时封头、清理场地
4.电缆头、线夹制作、安装
5.功能检测</t>
  </si>
  <si>
    <t>1.依据图纸所示，按线缆长度以m计量
2.综合单价包干，包含一切安装辅材及材料（设备)卸货、二次转运、仓储等费用</t>
  </si>
  <si>
    <t>m</t>
  </si>
  <si>
    <t>据实计量</t>
  </si>
  <si>
    <t>镀锌钢管</t>
  </si>
  <si>
    <t>DN50，超声波水表线缆保护管道</t>
  </si>
  <si>
    <t>1、钢管去毛刺，套丝，敷设钢管
2、根据现场情况揭盖板或开挖回填、剔凿等进行敷设</t>
  </si>
  <si>
    <t>1.依据图纸所示，按钢管长度以m为单位计量
2.综合单价包干，包含一切安装辅材</t>
  </si>
  <si>
    <t>监控软件调整</t>
  </si>
  <si>
    <t>详见图纸要求</t>
  </si>
  <si>
    <t>1、软件调整、测试
2、调试、联机调试</t>
  </si>
  <si>
    <t>1.依据图纸所示，按设计配置和功能要求的数量以项计量
2.综合单价包干，包含一切安装辅材</t>
  </si>
  <si>
    <t>项</t>
  </si>
  <si>
    <t>交通组措施费</t>
  </si>
  <si>
    <t>每次要求按设计及路段管理部门要求摆设交通组织至少2.5km,该项费用包干使用</t>
  </si>
  <si>
    <t>按《重庆市营运高速公路施工标准化管理规定》要求设置交通组织</t>
  </si>
  <si>
    <t>1.按单位工程以项为单位计量
2.投标人综合考虑，包干价</t>
  </si>
  <si>
    <t>安全生产费</t>
  </si>
  <si>
    <t>按《JTG 3830-2018 公路工程建设项目概算预算编制办法》</t>
  </si>
  <si>
    <t>1.按建筑安装工程费的2.5%计算
2.结算时据实结算</t>
  </si>
  <si>
    <t>2024年专项工程巫山服务区消防系统改造项目工程量清单</t>
  </si>
  <si>
    <t>子目号</t>
  </si>
  <si>
    <t>子目名称</t>
  </si>
  <si>
    <t>规格型号</t>
  </si>
  <si>
    <t>工程量</t>
  </si>
  <si>
    <t>品牌</t>
  </si>
  <si>
    <t>型号</t>
  </si>
  <si>
    <t>供货方式</t>
  </si>
  <si>
    <t>内外壁热镀锌钢管DN150，沟槽连接件、法兰连接</t>
  </si>
  <si>
    <t>1.管道及管件安装
2.钢管镀锌
3.压力试验
4.冲洗
5.管道标识</t>
  </si>
  <si>
    <t>1.依据图纸所示，按满足设计配置和功能要求的镀锌钢管以m计量；
2.综合单价包干，包含一切安装辅材，二次转运、装卸、存储等费用</t>
  </si>
  <si>
    <t>乙供</t>
  </si>
  <si>
    <t>内外壁热镀锌钢管DN100，沟槽连接件、法兰连接</t>
  </si>
  <si>
    <t>内外壁热镀锌钢管DN65，沟槽连接件、法兰连接</t>
  </si>
  <si>
    <t>闸阀</t>
  </si>
  <si>
    <t>DN150，耐压等级不低于1.6MPa</t>
  </si>
  <si>
    <t>1.设备本体、法兰及配套附件安装
2.调试</t>
  </si>
  <si>
    <t>1.依据图纸所示，按满足设计配置和功能要求的阀门以个计量；
2.综合单价包干，包含一切安装辅材，二次转运、装卸、存储等费用</t>
  </si>
  <si>
    <t>个</t>
  </si>
  <si>
    <t>DN100，耐压等级不低于1.6MPa</t>
  </si>
  <si>
    <t>DN65，耐压等级不低于1.6MPa</t>
  </si>
  <si>
    <t>止回阀</t>
  </si>
  <si>
    <t>压力表</t>
  </si>
  <si>
    <t>满足设计及规范要求</t>
  </si>
  <si>
    <t>1.设备本体及配套附件安装
2.调试</t>
  </si>
  <si>
    <t>1.依据图纸所示，按满足设计配置和功能要求的压力表以个计量；
2.综合单价包干，包含一切安装辅材，二次转运、装卸、存储等费用</t>
  </si>
  <si>
    <t>管道刷油</t>
  </si>
  <si>
    <t>红色防锈漆</t>
  </si>
  <si>
    <t>1.除锈
2.调配、涂刷</t>
  </si>
  <si>
    <t>1.依据图纸所示，按满足设计配置和功能要求的管道刷油以m2计量；
2.综合单价包干，包含一切安装辅材，二次转运、装卸、存储等费用</t>
  </si>
  <si>
    <t>m2</t>
  </si>
  <si>
    <t>管道支架制作安装</t>
  </si>
  <si>
    <t>镀锌角钢</t>
  </si>
  <si>
    <t>1.支架制作
2.支架安装</t>
  </si>
  <si>
    <t>1.依据图纸所示，按满足设计配置和功能要求的支架以kg计量；
2.综合单价包干，包含一切安装辅材，二次转运、装卸、存储等费用</t>
  </si>
  <si>
    <t>kg</t>
  </si>
  <si>
    <t>金属结构刷油</t>
  </si>
  <si>
    <t>1.依据图纸所示，按满足设计配置和功能要求的金属结构刷油以kg计量；
2.综合单价包干，包含一切安装辅材，二次转运、装卸、存储等费用</t>
  </si>
  <si>
    <t>铸铁底阀</t>
  </si>
  <si>
    <t>DN200，耐压等级不低于1.6MPa</t>
  </si>
  <si>
    <t>液位计及控制箱</t>
  </si>
  <si>
    <t>GSK-2C</t>
  </si>
  <si>
    <t>1.依据图纸所示，按满足设计配置和功能要求的液位计以台计量；
2.综合单价包干，包含一切安装辅材，二次转运、装卸、存储等费用</t>
  </si>
  <si>
    <t>液位计控制箱线缆配管</t>
  </si>
  <si>
    <t>KBG20</t>
  </si>
  <si>
    <t>1.测位，断管
2.配管
3.固定，连接管件
4.敷设方式满足设计要求，综合考虑</t>
  </si>
  <si>
    <t>1.依据图纸所示，按保护管的敷设长度以m计量
2.综合单价包干，包含一切安装辅材，二次转运、装卸、存储等费用</t>
  </si>
  <si>
    <t>液位计控制箱线缆配线</t>
  </si>
  <si>
    <t>YJV-3*6mm2</t>
  </si>
  <si>
    <t>1.线缆配套附件、辅材的装卸、运输、开箱、就位
2.线缆检查、编号、安放
3.断线、固定、临时封头、清理场地
4.终端头、线夹、制作、安装
5.功能检测</t>
  </si>
  <si>
    <t>1.依据图纸所示，按满足设计配置和功能要求的线缆数量以m计量；
2.综合单价包干，包含一切安装辅材及甲供材料二次转运费、装卸费、仓储费</t>
  </si>
  <si>
    <t>立式消防泵</t>
  </si>
  <si>
    <t>XBD5.0/30G-L-100</t>
  </si>
  <si>
    <t>1.本体安装
2.泵拆装检查
3.电动机安装
4.单机试运装</t>
  </si>
  <si>
    <t>1.依据图纸所示，按满足设计配置和功能要求的泵数量以台计量；
2.综合单价包干，包含一切安装辅材及甲供材料二次转运费、装卸费、仓储费</t>
  </si>
  <si>
    <t>自吸卧式消防泵</t>
  </si>
  <si>
    <t>100ZX100-20</t>
  </si>
  <si>
    <t>排污泵</t>
  </si>
  <si>
    <t>7.5KW</t>
  </si>
  <si>
    <t>污水泵控制箱线缆</t>
  </si>
  <si>
    <t>污水泵控制箱</t>
  </si>
  <si>
    <t>双电源一用一备5KW</t>
  </si>
  <si>
    <t>1.依据图纸所示，按满足设计配置和功能要求的控制箱以台计量；
2.综合单价包干，包含一切安装辅材，二次转运、装卸、存储等费用</t>
  </si>
  <si>
    <t>立式消防泵控制柜</t>
  </si>
  <si>
    <t>双电源一用一备LBK-2XF-11KW+30kw</t>
  </si>
  <si>
    <t>1.依据图纸所示，按满足设计配置和功能要求的控制柜以台计量；
2.综合单价包干，包含一切安装辅材，二次转运、装卸、存储等费用</t>
  </si>
  <si>
    <t>自吸卧式消防泵控制柜</t>
  </si>
  <si>
    <t>市电控制柜</t>
  </si>
  <si>
    <t>LBK-2XF-160A 4路进线 +浪涌防雷保护装置</t>
  </si>
  <si>
    <t>1.依据图纸所示，按满足设计配置和功能要求的市电控制柜以台计量；
2.综合单价包干，包含一切安装辅材，二次转运、装卸、存储等费用</t>
  </si>
  <si>
    <t>消防巡检柜</t>
  </si>
  <si>
    <t>LBK-2XF-11KW+30kw  
星三角降压启动、二用二备、机械应急启动装置
消防联动信号互锁、互为备用、过载保护</t>
  </si>
  <si>
    <t>1.依据图纸所示，按满足设计配置和功能要求的消防巡检柜以台计量；
2.综合单价包干，包含一切安装辅材，二次转运、装卸、存储等费用</t>
  </si>
  <si>
    <t>市电电缆</t>
  </si>
  <si>
    <t>YJV-3*25+2*16mm2</t>
  </si>
  <si>
    <t>立式消防泵控制柜电缆、
消防巡检柜电缆、立式消
防泵控制柜电缆</t>
  </si>
  <si>
    <t>YJV-3*16+2*10mm2</t>
  </si>
  <si>
    <t>接控制室控制线</t>
  </si>
  <si>
    <t>YJV-3*4mm2</t>
  </si>
  <si>
    <t>电接压力表</t>
  </si>
  <si>
    <t>Y1.6</t>
  </si>
  <si>
    <t>橡胶软连接头</t>
  </si>
  <si>
    <t>DN150</t>
  </si>
  <si>
    <t>1.依据图纸所示，按满足设计配置和功能要求的橡胶软连接头以个计量；
2.综合单价包干，包含一切安装辅材，二次转运、装卸、存储等费用</t>
  </si>
  <si>
    <t>沟槽法兰</t>
  </si>
  <si>
    <t>副</t>
  </si>
  <si>
    <t>DN100</t>
  </si>
  <si>
    <t>沟槽三通</t>
  </si>
  <si>
    <t>沟槽异径三通</t>
  </si>
  <si>
    <t>DN150-100</t>
  </si>
  <si>
    <t>沟槽弯头</t>
  </si>
  <si>
    <t>沟槽卡箍</t>
  </si>
  <si>
    <t>混凝土路面破碎开挖</t>
  </si>
  <si>
    <t>60cm厚原有沥青混凝土路面</t>
  </si>
  <si>
    <t>1.拆除
2.控制扬尘
3.清理
4.场内运输</t>
  </si>
  <si>
    <t>1.依据图纸所示，按满足设计配置和功能要求的破碎开挖以m2计量；
2.综合单价包干，包含一切安装辅材，二次转运、装卸、存储等费用</t>
  </si>
  <si>
    <t>挖沟槽土方</t>
  </si>
  <si>
    <t>土石比3：7</t>
  </si>
  <si>
    <t>1.土石方开挖
2.围护（挡土板）及拆除
3.场内运输</t>
  </si>
  <si>
    <t>1.依据图纸所示，按满足设计配置和功能要求的挖沟槽土方以m3计量；
2.综合单价包干，包含一切安装辅材，二次转运、装卸、存储等费用</t>
  </si>
  <si>
    <t>m3</t>
  </si>
  <si>
    <t>土方回填</t>
  </si>
  <si>
    <t>1.运输
2.回填
3.压实</t>
  </si>
  <si>
    <t>1.依据图纸所示，按满足设计配置和功能要求的土方回填以m3计量；
2.综合单价包干，包含一切安装辅材，二次转运、装卸、存储等费用</t>
  </si>
  <si>
    <t>余方弃置</t>
  </si>
  <si>
    <t>余方点装料运输至弃置点</t>
  </si>
  <si>
    <t>1.余方点装料运输至弃置点
2.运距综合考虑</t>
  </si>
  <si>
    <t>1.依据图纸所示，按满足设计配置和功能要求的余方弃置以m3计量；
2.综合单价包干，包含一切安装辅材，二次转运、装卸、存储等费用</t>
  </si>
  <si>
    <t>原有开挖路面混凝土恢复</t>
  </si>
  <si>
    <t>C30混凝土</t>
  </si>
  <si>
    <t>1.模板及支撑制作、安装、拆除、堆放、运输等
2.混凝土制作、运输、浇筑、振捣、养护</t>
  </si>
  <si>
    <t>1.依据图纸所示，按满足设计配置和功能要求的混凝土以m3计量；
2.综合单价包干，包含一切安装辅材，二次转运、装卸、存储等费用</t>
  </si>
  <si>
    <t>原有开挖沥青路面恢复</t>
  </si>
  <si>
    <t>10公分厚改性沥青</t>
  </si>
  <si>
    <t>1.沥青混凝土拌合、运输
2.摊铺、整型
3.压实</t>
  </si>
  <si>
    <t>1.依据图纸所示，按满足设计配置和功能要求的混凝土以m2计量；
2.综合单价包干，包含一切安装辅材，二次转运、装卸、存储等费用</t>
  </si>
  <si>
    <t>排水沟及室外散水</t>
  </si>
  <si>
    <t>排水沟和散水：盖板、砌筑、抹灰</t>
  </si>
  <si>
    <t>1.散水混凝土制作、运输、浇筑、振捣、养护
2.排水沟砖砌体砌筑
3.铸铁沟盖板安装</t>
  </si>
  <si>
    <t>1.依据图纸所示，按满足设计配置和功能要求的排水沟及散水以m计量；
2.综合单价包干，包含一切安装辅材，二次转运、装卸、存储等费用</t>
  </si>
  <si>
    <t>水泵基础、圈梁、柱、屋面板</t>
  </si>
  <si>
    <t>1.依据图纸所示，按满足设计配置和功能要求的水泵基础以项计量；
2.综合单价包干，包含一切安装辅材，二次转运、装卸、存储等费用</t>
  </si>
  <si>
    <t>钢筋</t>
  </si>
  <si>
    <t>综合考虑</t>
  </si>
  <si>
    <t>1.现浇钢筋制安</t>
  </si>
  <si>
    <t>1.依据图纸所示，按满足设计配置和功能要求的钢筋以t计量；
2.综合单价包干，包含一切安装辅材，二次转运、装卸、存储等费用</t>
  </si>
  <si>
    <t>t</t>
  </si>
  <si>
    <t>水泵房基础开挖及回填</t>
  </si>
  <si>
    <t>南北区基础开挖两项共计土方约150m³，回填约100m³，独立基坑开挖石方约50m³</t>
  </si>
  <si>
    <t>1.土石方开挖
2.围护（挡土板）及拆除
3.场内运输
4.回填</t>
  </si>
  <si>
    <t>1.依据图纸所示，按满足设计配置和功能要求的水泵房基础开挖及回填以项计量；
2.综合单价包干，包含一切安装辅材，二次转运、装卸、存储等费用</t>
  </si>
  <si>
    <t>水泵房墙体砌筑</t>
  </si>
  <si>
    <t>20墙页岩多孔砖</t>
  </si>
  <si>
    <t>1.砂浆制作、运输
2.砌砖
3.刮缝
4.材料运输</t>
  </si>
  <si>
    <t>1.依据图纸所示，按满足设计配置和功能要求的墙体砌筑以m3计量；
2.综合单价包干，包含一切安装辅材，二次转运、装卸、存储等费用</t>
  </si>
  <si>
    <t>水泵房内墙体抹灰</t>
  </si>
  <si>
    <t>M7.5混合砂浆</t>
  </si>
  <si>
    <t>1.基层清理
2.底层抹灰
3.抹面层
4.抹装饰面</t>
  </si>
  <si>
    <t>1.依据图纸所示，按满足设计配置和功能要求的墙体抹灰以m2计量；
2.综合单价包干，包含一切安装辅材，二次转运、装卸、存储等费用</t>
  </si>
  <si>
    <t>水泵房外墙体抹灰</t>
  </si>
  <si>
    <t>水泵房内墙涂料</t>
  </si>
  <si>
    <t>白色内墙涂料</t>
  </si>
  <si>
    <t>1.刮腻子
2.刷防护材料、油漆</t>
  </si>
  <si>
    <t>1.依据图纸所示，按满足设计配置和功能要求的涂料以m2计量；
2.综合单价包干，包含一切安装辅材，二次转运、装卸、存储等费用</t>
  </si>
  <si>
    <t>水泵房外墙涂料</t>
  </si>
  <si>
    <t>白色外墙防水涂料</t>
  </si>
  <si>
    <t>水泵房地坪浇筑</t>
  </si>
  <si>
    <t>10cm厚C20混凝土</t>
  </si>
  <si>
    <t>1.模板及支撑制作、安装、拆除、堆放、运输等
2.混凝土制作、运输、浇筑、振捣、养护
3.钢筋制安</t>
  </si>
  <si>
    <t>1.依据图纸所示，按满足设计配置和功能要求的顶板浇筑以m3计量；
2.综合单价包干，包含一切安装辅材，二次转运、装卸、存储等费用</t>
  </si>
  <si>
    <t>水泵房外墙仿古砖粘贴</t>
  </si>
  <si>
    <t>灰色仿古砖</t>
  </si>
  <si>
    <t>1.基层清理
2.粘结层铺贴
3.面层安装
4.嵌缝</t>
  </si>
  <si>
    <t>1.依据图纸所示，按满足设计配置和功能要求的仿古砖粘贴以m2计量；
2.综合单价包干，包含一切安装辅材，二次转运、装卸、存储等费用</t>
  </si>
  <si>
    <t>水泵房屋面防水</t>
  </si>
  <si>
    <t>聚氨酯防水</t>
  </si>
  <si>
    <t>1.基层处理
2.刷基层处理剂
3.铺布、喷涂防水层</t>
  </si>
  <si>
    <t>1.依据图纸所示，按满足设计配置和功能要求的屋面防水以m2计量；
2.综合单价包干，包含一切安装辅材，二次转运、装卸、存储等费用</t>
  </si>
  <si>
    <t>水泵房防盗门</t>
  </si>
  <si>
    <t>M1221</t>
  </si>
  <si>
    <t>1.门安装
2.五金安装</t>
  </si>
  <si>
    <t>1.依据图纸所示，按满足设计配置和功能要求的门以道计量；
2.综合单价包干，包含一切安装辅材，二次转运、装卸、存储等费用</t>
  </si>
  <si>
    <t>道</t>
  </si>
  <si>
    <t>水泵房铝合金窗</t>
  </si>
  <si>
    <t>C1515</t>
  </si>
  <si>
    <t>1.窗安装
2.五金安装</t>
  </si>
  <si>
    <t>1.依据图纸所示，按满足设计配置和功能要求的窗以道计量；
2.综合单价包干，包含一切安装辅材，二次转运、装卸、存储等费用</t>
  </si>
  <si>
    <t>原有泵房设备拆除</t>
  </si>
  <si>
    <t>南区地下原水泵房4台水泵、控制柜4个、阀门8个及管道电缆拆除，北区原地下水泵房6台水泵，控制柜4个、阀门10个及管道电缆拆除</t>
  </si>
  <si>
    <t>1.水泵拆除
2.官网拆除
3.配电柜拆除
4.运输</t>
  </si>
  <si>
    <t>1.依据图纸所示，按满足设计配置和功能要求的设备拆除以项计量；
2.综合单价包干，包含一切安装辅材，二次转运、装卸、存储等费用</t>
  </si>
  <si>
    <t>原有南北区屋顶水
箱及主管一处补漏</t>
  </si>
  <si>
    <t>南北区两项共计原有屋顶不锈钢水箱补漏6处，室外消防PE150热熔管堵漏一处</t>
  </si>
  <si>
    <t>1.水箱补漏
2.主管补漏</t>
  </si>
  <si>
    <t>1.依据图纸所示，按满足设计配置和功能要求的补漏以项计量；
2.综合单价包干，包含一切安装辅材，二次转运、装卸、存储等费用</t>
  </si>
  <si>
    <t>1.按建筑安装工程费的2.0%计算
2.结算时据实结算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</si>
</sst>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33">
    <font>
      <sz val="12"/>
      <color theme="1"/>
      <name val="等线"/>
      <charset val="134"/>
      <scheme val="minor"/>
    </font>
    <font>
      <sz val="10"/>
      <color rgb="FF000000"/>
      <name val="微软雅黑"/>
      <charset val="134"/>
    </font>
    <font>
      <strike/>
      <sz val="10"/>
      <color rgb="FF000000"/>
      <name val="微软雅黑"/>
      <charset val="134"/>
    </font>
    <font>
      <sz val="10"/>
      <name val="微软雅黑"/>
      <charset val="134"/>
    </font>
    <font>
      <b/>
      <sz val="10"/>
      <color rgb="FF000000"/>
      <name val="微软雅黑"/>
      <charset val="134"/>
    </font>
    <font>
      <b/>
      <sz val="18"/>
      <color rgb="FF000000"/>
      <name val="微软雅黑"/>
      <charset val="134"/>
    </font>
    <font>
      <sz val="10"/>
      <color rgb="FF0C0C0C"/>
      <name val="微软雅黑"/>
      <charset val="134"/>
    </font>
    <font>
      <sz val="18"/>
      <color rgb="FF00000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6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0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BF1D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4" borderId="3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6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24" fillId="6" borderId="6" applyNumberFormat="0" applyAlignment="0" applyProtection="0">
      <alignment vertical="center"/>
    </xf>
    <xf numFmtId="0" fontId="25" fillId="7" borderId="8" applyNumberFormat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13" fillId="0" borderId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Fill="1">
      <alignment vertical="center"/>
    </xf>
    <xf numFmtId="176" fontId="1" fillId="0" borderId="0" xfId="0" applyNumberFormat="1" applyFont="1" applyFill="1" applyAlignment="1">
      <alignment horizontal="center" vertical="center" wrapText="1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49" fontId="1" fillId="0" borderId="0" xfId="0" applyNumberFormat="1" applyFont="1" applyFill="1" applyAlignment="1">
      <alignment horizontal="left" vertical="center" wrapText="1"/>
    </xf>
    <xf numFmtId="176" fontId="1" fillId="0" borderId="0" xfId="0" applyNumberFormat="1" applyFont="1" applyFill="1" applyAlignment="1">
      <alignment vertical="center" wrapText="1"/>
    </xf>
    <xf numFmtId="176" fontId="1" fillId="0" borderId="0" xfId="0" applyNumberFormat="1" applyFont="1" applyFill="1" applyAlignment="1">
      <alignment horizontal="left" vertical="center" wrapText="1"/>
    </xf>
    <xf numFmtId="176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49" fontId="5" fillId="0" borderId="0" xfId="0" applyNumberFormat="1" applyFont="1" applyFill="1" applyAlignment="1">
      <alignment horizontal="center" vertical="center" wrapText="1"/>
    </xf>
    <xf numFmtId="49" fontId="5" fillId="0" borderId="0" xfId="0" applyNumberFormat="1" applyFont="1" applyFill="1" applyAlignment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76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176" fontId="1" fillId="0" borderId="1" xfId="0" applyNumberFormat="1" applyFont="1" applyFill="1" applyBorder="1" applyAlignment="1" applyProtection="1">
      <alignment horizontal="left" vertical="center" wrapText="1"/>
    </xf>
    <xf numFmtId="176" fontId="3" fillId="0" borderId="1" xfId="0" applyNumberFormat="1" applyFont="1" applyFill="1" applyBorder="1" applyAlignment="1" applyProtection="1">
      <alignment vertical="center" wrapText="1"/>
    </xf>
    <xf numFmtId="176" fontId="1" fillId="0" borderId="1" xfId="0" applyNumberFormat="1" applyFont="1" applyFill="1" applyBorder="1" applyAlignment="1" applyProtection="1">
      <alignment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 applyProtection="1">
      <alignment horizontal="left" vertical="center" wrapText="1"/>
    </xf>
    <xf numFmtId="176" fontId="2" fillId="0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176" fontId="3" fillId="0" borderId="1" xfId="0" applyNumberFormat="1" applyFont="1" applyFill="1" applyBorder="1" applyAlignment="1" applyProtection="1">
      <alignment horizontal="center" vertical="center" wrapText="1"/>
    </xf>
    <xf numFmtId="176" fontId="3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left" vertical="center" wrapText="1"/>
    </xf>
    <xf numFmtId="177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10" fontId="1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7" fillId="0" borderId="2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left" vertical="center"/>
    </xf>
    <xf numFmtId="0" fontId="9" fillId="0" borderId="2" xfId="49" applyFont="1" applyBorder="1" applyAlignment="1">
      <alignment horizontal="left" vertical="center" wrapText="1"/>
    </xf>
    <xf numFmtId="0" fontId="8" fillId="0" borderId="2" xfId="0" applyFont="1" applyBorder="1" applyAlignment="1" applyProtection="1">
      <alignment horizontal="left" vertical="center" wrapText="1"/>
    </xf>
    <xf numFmtId="0" fontId="8" fillId="2" borderId="2" xfId="0" applyFont="1" applyFill="1" applyBorder="1" applyAlignment="1" applyProtection="1">
      <alignment horizontal="left" vertical="center" wrapText="1"/>
    </xf>
    <xf numFmtId="0" fontId="8" fillId="2" borderId="2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left" vertical="center" wrapText="1"/>
    </xf>
    <xf numFmtId="0" fontId="8" fillId="0" borderId="2" xfId="0" applyFont="1" applyFill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left" vertical="center" wrapText="1"/>
    </xf>
    <xf numFmtId="0" fontId="8" fillId="0" borderId="2" xfId="0" applyFont="1" applyFill="1" applyBorder="1" applyAlignment="1" applyProtection="1">
      <alignment horizontal="left" vertical="center"/>
    </xf>
    <xf numFmtId="0" fontId="11" fillId="0" borderId="2" xfId="0" applyFont="1" applyBorder="1" applyAlignment="1" applyProtection="1">
      <alignment horizontal="center" vertical="center" wrapText="1"/>
    </xf>
    <xf numFmtId="177" fontId="8" fillId="3" borderId="2" xfId="0" applyNumberFormat="1" applyFont="1" applyFill="1" applyBorder="1" applyAlignment="1" applyProtection="1">
      <alignment horizontal="center" vertical="center" wrapText="1"/>
    </xf>
    <xf numFmtId="177" fontId="8" fillId="0" borderId="2" xfId="0" applyNumberFormat="1" applyFont="1" applyBorder="1" applyAlignment="1" applyProtection="1">
      <alignment horizontal="center" vertical="center" wrapText="1"/>
    </xf>
    <xf numFmtId="177" fontId="11" fillId="0" borderId="2" xfId="0" applyNumberFormat="1" applyFont="1" applyBorder="1" applyAlignment="1" applyProtection="1">
      <alignment horizontal="center" vertical="center" wrapText="1"/>
    </xf>
    <xf numFmtId="10" fontId="8" fillId="0" borderId="2" xfId="0" applyNumberFormat="1" applyFont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"/>
  <sheetViews>
    <sheetView tabSelected="1" workbookViewId="0">
      <selection activeCell="B3" sqref="B3"/>
    </sheetView>
  </sheetViews>
  <sheetFormatPr defaultColWidth="9.23076923076923" defaultRowHeight="15.5" outlineLevelRow="5" outlineLevelCol="3"/>
  <cols>
    <col min="2" max="2" width="42.5384615384615" customWidth="1"/>
    <col min="3" max="3" width="12.8461538461538" customWidth="1"/>
  </cols>
  <sheetData>
    <row r="1" ht="37" customHeight="1" spans="1:4">
      <c r="A1" s="61" t="s">
        <v>0</v>
      </c>
      <c r="B1" s="62"/>
      <c r="C1" s="62"/>
      <c r="D1" s="62"/>
    </row>
    <row r="2" ht="37" customHeight="1" spans="1:4">
      <c r="A2" s="63" t="s">
        <v>1</v>
      </c>
      <c r="B2" s="63" t="s">
        <v>2</v>
      </c>
      <c r="C2" s="63" t="s">
        <v>3</v>
      </c>
      <c r="D2" s="63" t="s">
        <v>4</v>
      </c>
    </row>
    <row r="3" ht="37" customHeight="1" spans="1:4">
      <c r="A3" s="63">
        <v>1</v>
      </c>
      <c r="B3" s="63" t="s">
        <v>5</v>
      </c>
      <c r="C3" s="63">
        <f>绕城高速隧道消防改造项目工程量清单!P18</f>
        <v>0</v>
      </c>
      <c r="D3" s="63"/>
    </row>
    <row r="4" ht="37" customHeight="1" spans="1:4">
      <c r="A4" s="63">
        <v>2</v>
      </c>
      <c r="B4" s="63" t="s">
        <v>6</v>
      </c>
      <c r="C4" s="63">
        <f>巫山服务区消防系统改造项目工程量清单!L61</f>
        <v>0</v>
      </c>
      <c r="D4" s="63"/>
    </row>
    <row r="5" ht="37" customHeight="1" spans="1:4">
      <c r="A5" s="63">
        <v>3</v>
      </c>
      <c r="B5" s="63" t="s">
        <v>7</v>
      </c>
      <c r="C5" s="63">
        <f>C3+C4</f>
        <v>0</v>
      </c>
      <c r="D5" s="64"/>
    </row>
    <row r="6" ht="15" customHeight="1"/>
  </sheetData>
  <mergeCells count="1">
    <mergeCell ref="A1:D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8"/>
  <sheetViews>
    <sheetView topLeftCell="C12" workbookViewId="0">
      <selection activeCell="A1" sqref="A1:R1"/>
    </sheetView>
  </sheetViews>
  <sheetFormatPr defaultColWidth="9.23076923076923" defaultRowHeight="15.5"/>
  <cols>
    <col min="1" max="1" width="5.66923076923077" customWidth="1"/>
    <col min="2" max="2" width="14.8307692307692" customWidth="1"/>
    <col min="3" max="3" width="26.3307692307692" customWidth="1"/>
    <col min="4" max="5" width="29.6692307692308" customWidth="1"/>
    <col min="6" max="6" width="5.66923076923077" customWidth="1"/>
    <col min="7" max="7" width="8.33076923076923" customWidth="1"/>
    <col min="8" max="8" width="16" customWidth="1"/>
    <col min="9" max="12" width="9" customWidth="1"/>
    <col min="13" max="13" width="9.32307692307692" customWidth="1"/>
    <col min="14" max="14" width="9.16923076923077" customWidth="1"/>
    <col min="15" max="17" width="10.1692307692308" customWidth="1"/>
    <col min="18" max="18" width="9" customWidth="1"/>
  </cols>
  <sheetData>
    <row r="1" ht="23" spans="1:18">
      <c r="A1" s="43" t="s">
        <v>8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</row>
    <row r="2" spans="1:18">
      <c r="A2" s="44" t="s">
        <v>1</v>
      </c>
      <c r="B2" s="45" t="s">
        <v>2</v>
      </c>
      <c r="C2" s="45" t="s">
        <v>9</v>
      </c>
      <c r="D2" s="45" t="s">
        <v>10</v>
      </c>
      <c r="E2" s="45" t="s">
        <v>11</v>
      </c>
      <c r="F2" s="44" t="s">
        <v>12</v>
      </c>
      <c r="G2" s="44" t="s">
        <v>13</v>
      </c>
      <c r="H2" s="44"/>
      <c r="I2" s="44"/>
      <c r="J2" s="44"/>
      <c r="K2" s="44"/>
      <c r="L2" s="44"/>
      <c r="M2" s="44" t="s">
        <v>7</v>
      </c>
      <c r="N2" s="56" t="s">
        <v>14</v>
      </c>
      <c r="O2" s="56" t="s">
        <v>15</v>
      </c>
      <c r="P2" s="56" t="s">
        <v>16</v>
      </c>
      <c r="Q2" s="56" t="s">
        <v>17</v>
      </c>
      <c r="R2" s="45" t="s">
        <v>4</v>
      </c>
    </row>
    <row r="3" spans="1:18">
      <c r="A3" s="44"/>
      <c r="B3" s="45"/>
      <c r="C3" s="45"/>
      <c r="D3" s="45"/>
      <c r="E3" s="45"/>
      <c r="F3" s="44"/>
      <c r="G3" s="44" t="s">
        <v>18</v>
      </c>
      <c r="H3" s="44" t="s">
        <v>19</v>
      </c>
      <c r="I3" s="44" t="s">
        <v>20</v>
      </c>
      <c r="J3" s="44" t="s">
        <v>21</v>
      </c>
      <c r="K3" s="44" t="s">
        <v>22</v>
      </c>
      <c r="L3" s="44" t="s">
        <v>23</v>
      </c>
      <c r="M3" s="44"/>
      <c r="N3" s="56"/>
      <c r="O3" s="56"/>
      <c r="P3" s="56"/>
      <c r="Q3" s="56"/>
      <c r="R3" s="45"/>
    </row>
    <row r="4" ht="78" spans="1:18">
      <c r="A4" s="45">
        <v>1</v>
      </c>
      <c r="B4" s="44" t="s">
        <v>24</v>
      </c>
      <c r="C4" s="46" t="s">
        <v>25</v>
      </c>
      <c r="D4" s="47" t="s">
        <v>26</v>
      </c>
      <c r="E4" s="48" t="s">
        <v>27</v>
      </c>
      <c r="F4" s="44" t="s">
        <v>28</v>
      </c>
      <c r="G4" s="44">
        <v>2</v>
      </c>
      <c r="H4" s="44">
        <v>4</v>
      </c>
      <c r="I4" s="44">
        <v>0</v>
      </c>
      <c r="J4" s="44">
        <v>10</v>
      </c>
      <c r="K4" s="44">
        <v>14</v>
      </c>
      <c r="L4" s="44">
        <v>0</v>
      </c>
      <c r="M4" s="52">
        <f t="shared" ref="M4:M9" si="0">SUM(G4:L4)</f>
        <v>30</v>
      </c>
      <c r="N4" s="57">
        <v>1938.52</v>
      </c>
      <c r="O4" s="57"/>
      <c r="P4" s="57">
        <f t="shared" ref="P4:P17" si="1">O4*M4</f>
        <v>0</v>
      </c>
      <c r="Q4" s="59">
        <f t="shared" ref="Q4:Q17" si="2">(O4-N4)/N4</f>
        <v>-1</v>
      </c>
      <c r="R4" s="45"/>
    </row>
    <row r="5" ht="78" spans="1:18">
      <c r="A5" s="45">
        <v>2</v>
      </c>
      <c r="B5" s="44" t="s">
        <v>24</v>
      </c>
      <c r="C5" s="46" t="s">
        <v>29</v>
      </c>
      <c r="D5" s="48" t="s">
        <v>26</v>
      </c>
      <c r="E5" s="48" t="s">
        <v>27</v>
      </c>
      <c r="F5" s="44" t="s">
        <v>28</v>
      </c>
      <c r="G5" s="44">
        <v>0</v>
      </c>
      <c r="H5" s="44">
        <v>0</v>
      </c>
      <c r="I5" s="44">
        <v>0</v>
      </c>
      <c r="J5" s="44">
        <v>0</v>
      </c>
      <c r="K5" s="44">
        <v>0</v>
      </c>
      <c r="L5" s="44">
        <v>16</v>
      </c>
      <c r="M5" s="52">
        <f t="shared" si="0"/>
        <v>16</v>
      </c>
      <c r="N5" s="57">
        <v>2411.55</v>
      </c>
      <c r="O5" s="57"/>
      <c r="P5" s="57">
        <f t="shared" si="1"/>
        <v>0</v>
      </c>
      <c r="Q5" s="59">
        <f t="shared" si="2"/>
        <v>-1</v>
      </c>
      <c r="R5" s="45"/>
    </row>
    <row r="6" ht="78" spans="1:18">
      <c r="A6" s="45">
        <v>3</v>
      </c>
      <c r="B6" s="44" t="s">
        <v>30</v>
      </c>
      <c r="C6" s="46" t="s">
        <v>25</v>
      </c>
      <c r="D6" s="48" t="s">
        <v>31</v>
      </c>
      <c r="E6" s="48" t="s">
        <v>27</v>
      </c>
      <c r="F6" s="44" t="s">
        <v>28</v>
      </c>
      <c r="G6" s="44">
        <v>2</v>
      </c>
      <c r="H6" s="44">
        <v>4</v>
      </c>
      <c r="I6" s="44">
        <v>0</v>
      </c>
      <c r="J6" s="44">
        <v>10</v>
      </c>
      <c r="K6" s="44">
        <v>14</v>
      </c>
      <c r="L6" s="44">
        <v>0</v>
      </c>
      <c r="M6" s="52">
        <f t="shared" si="0"/>
        <v>30</v>
      </c>
      <c r="N6" s="57">
        <v>877.46</v>
      </c>
      <c r="O6" s="57"/>
      <c r="P6" s="57">
        <f t="shared" si="1"/>
        <v>0</v>
      </c>
      <c r="Q6" s="59">
        <f t="shared" si="2"/>
        <v>-1</v>
      </c>
      <c r="R6" s="45"/>
    </row>
    <row r="7" ht="78" spans="1:18">
      <c r="A7" s="45">
        <v>4</v>
      </c>
      <c r="B7" s="44" t="s">
        <v>30</v>
      </c>
      <c r="C7" s="46" t="s">
        <v>29</v>
      </c>
      <c r="D7" s="48" t="s">
        <v>31</v>
      </c>
      <c r="E7" s="48" t="s">
        <v>27</v>
      </c>
      <c r="F7" s="44" t="s">
        <v>28</v>
      </c>
      <c r="G7" s="44">
        <v>0</v>
      </c>
      <c r="H7" s="44">
        <v>0</v>
      </c>
      <c r="I7" s="44">
        <v>0</v>
      </c>
      <c r="J7" s="44">
        <v>0</v>
      </c>
      <c r="K7" s="44">
        <v>0</v>
      </c>
      <c r="L7" s="44">
        <v>16</v>
      </c>
      <c r="M7" s="52">
        <f t="shared" si="0"/>
        <v>16</v>
      </c>
      <c r="N7" s="57">
        <v>1090.05</v>
      </c>
      <c r="O7" s="57"/>
      <c r="P7" s="57">
        <f t="shared" si="1"/>
        <v>0</v>
      </c>
      <c r="Q7" s="59">
        <f t="shared" si="2"/>
        <v>-1</v>
      </c>
      <c r="R7" s="45"/>
    </row>
    <row r="8" ht="104" spans="1:18">
      <c r="A8" s="45">
        <v>5</v>
      </c>
      <c r="B8" s="44" t="s">
        <v>32</v>
      </c>
      <c r="C8" s="49" t="s">
        <v>33</v>
      </c>
      <c r="D8" s="47" t="s">
        <v>34</v>
      </c>
      <c r="E8" s="47" t="s">
        <v>35</v>
      </c>
      <c r="F8" s="44" t="s">
        <v>28</v>
      </c>
      <c r="G8" s="44">
        <v>2</v>
      </c>
      <c r="H8" s="44">
        <v>2</v>
      </c>
      <c r="I8" s="44">
        <v>2</v>
      </c>
      <c r="J8" s="44">
        <v>2</v>
      </c>
      <c r="K8" s="44">
        <v>2</v>
      </c>
      <c r="L8" s="44">
        <v>2</v>
      </c>
      <c r="M8" s="44">
        <f t="shared" si="0"/>
        <v>12</v>
      </c>
      <c r="N8" s="57">
        <v>2331.04</v>
      </c>
      <c r="O8" s="57"/>
      <c r="P8" s="57">
        <f t="shared" si="1"/>
        <v>0</v>
      </c>
      <c r="Q8" s="59">
        <f t="shared" si="2"/>
        <v>-1</v>
      </c>
      <c r="R8" s="45" t="s">
        <v>36</v>
      </c>
    </row>
    <row r="9" ht="78" spans="1:18">
      <c r="A9" s="45">
        <v>6</v>
      </c>
      <c r="B9" s="44" t="s">
        <v>37</v>
      </c>
      <c r="C9" s="49" t="s">
        <v>38</v>
      </c>
      <c r="D9" s="47" t="s">
        <v>39</v>
      </c>
      <c r="E9" s="47" t="s">
        <v>35</v>
      </c>
      <c r="F9" s="44" t="s">
        <v>28</v>
      </c>
      <c r="G9" s="44">
        <v>1</v>
      </c>
      <c r="H9" s="44">
        <v>1</v>
      </c>
      <c r="I9" s="44">
        <v>1</v>
      </c>
      <c r="J9" s="44">
        <v>1</v>
      </c>
      <c r="K9" s="44">
        <v>1</v>
      </c>
      <c r="L9" s="44">
        <v>1</v>
      </c>
      <c r="M9" s="44">
        <f t="shared" si="0"/>
        <v>6</v>
      </c>
      <c r="N9" s="57">
        <v>225.57</v>
      </c>
      <c r="O9" s="57"/>
      <c r="P9" s="57">
        <f t="shared" si="1"/>
        <v>0</v>
      </c>
      <c r="Q9" s="59">
        <f t="shared" si="2"/>
        <v>-1</v>
      </c>
      <c r="R9" s="45" t="s">
        <v>40</v>
      </c>
    </row>
    <row r="10" ht="39" spans="1:18">
      <c r="A10" s="45">
        <v>7</v>
      </c>
      <c r="B10" s="50" t="s">
        <v>41</v>
      </c>
      <c r="C10" s="51" t="s">
        <v>42</v>
      </c>
      <c r="D10" s="47" t="s">
        <v>43</v>
      </c>
      <c r="E10" s="47" t="s">
        <v>44</v>
      </c>
      <c r="F10" s="52" t="s">
        <v>45</v>
      </c>
      <c r="G10" s="52">
        <v>1</v>
      </c>
      <c r="H10" s="52">
        <v>1</v>
      </c>
      <c r="I10" s="52">
        <v>1</v>
      </c>
      <c r="J10" s="52">
        <v>1</v>
      </c>
      <c r="K10" s="52">
        <v>1</v>
      </c>
      <c r="L10" s="52">
        <v>1</v>
      </c>
      <c r="M10" s="52">
        <v>6</v>
      </c>
      <c r="N10" s="57">
        <v>406.86</v>
      </c>
      <c r="O10" s="57"/>
      <c r="P10" s="57">
        <f t="shared" si="1"/>
        <v>0</v>
      </c>
      <c r="Q10" s="59">
        <f t="shared" si="2"/>
        <v>-1</v>
      </c>
      <c r="R10" s="45"/>
    </row>
    <row r="11" ht="78" spans="1:18">
      <c r="A11" s="45">
        <v>8</v>
      </c>
      <c r="B11" s="44" t="s">
        <v>46</v>
      </c>
      <c r="C11" s="53" t="s">
        <v>47</v>
      </c>
      <c r="D11" s="47" t="s">
        <v>48</v>
      </c>
      <c r="E11" s="47" t="s">
        <v>27</v>
      </c>
      <c r="F11" s="44" t="s">
        <v>28</v>
      </c>
      <c r="G11" s="44">
        <v>2</v>
      </c>
      <c r="H11" s="44">
        <v>2</v>
      </c>
      <c r="I11" s="44">
        <v>2</v>
      </c>
      <c r="J11" s="44">
        <v>2</v>
      </c>
      <c r="K11" s="44">
        <v>2</v>
      </c>
      <c r="L11" s="44">
        <v>0</v>
      </c>
      <c r="M11" s="44">
        <f>SUM(G11:L11)</f>
        <v>10</v>
      </c>
      <c r="N11" s="57">
        <v>3819.43</v>
      </c>
      <c r="O11" s="57"/>
      <c r="P11" s="57">
        <f t="shared" si="1"/>
        <v>0</v>
      </c>
      <c r="Q11" s="59">
        <f t="shared" si="2"/>
        <v>-1</v>
      </c>
      <c r="R11" s="45"/>
    </row>
    <row r="12" ht="78" spans="1:18">
      <c r="A12" s="45">
        <v>9</v>
      </c>
      <c r="B12" s="44" t="s">
        <v>46</v>
      </c>
      <c r="C12" s="53" t="s">
        <v>49</v>
      </c>
      <c r="D12" s="47" t="s">
        <v>48</v>
      </c>
      <c r="E12" s="47" t="s">
        <v>27</v>
      </c>
      <c r="F12" s="44" t="s">
        <v>28</v>
      </c>
      <c r="G12" s="44">
        <v>0</v>
      </c>
      <c r="H12" s="44">
        <v>0</v>
      </c>
      <c r="I12" s="44">
        <v>0</v>
      </c>
      <c r="J12" s="44">
        <v>0</v>
      </c>
      <c r="K12" s="44">
        <v>0</v>
      </c>
      <c r="L12" s="44">
        <v>2</v>
      </c>
      <c r="M12" s="44">
        <f>SUM(G12:L12)</f>
        <v>2</v>
      </c>
      <c r="N12" s="57">
        <v>3907.19</v>
      </c>
      <c r="O12" s="57"/>
      <c r="P12" s="57">
        <f t="shared" si="1"/>
        <v>0</v>
      </c>
      <c r="Q12" s="59">
        <f t="shared" si="2"/>
        <v>-1</v>
      </c>
      <c r="R12" s="45"/>
    </row>
    <row r="13" ht="78" spans="1:18">
      <c r="A13" s="45">
        <v>10</v>
      </c>
      <c r="B13" s="52" t="s">
        <v>50</v>
      </c>
      <c r="C13" s="54" t="s">
        <v>51</v>
      </c>
      <c r="D13" s="47" t="s">
        <v>52</v>
      </c>
      <c r="E13" s="47" t="s">
        <v>53</v>
      </c>
      <c r="F13" s="52" t="s">
        <v>54</v>
      </c>
      <c r="G13" s="52">
        <v>80</v>
      </c>
      <c r="H13" s="52">
        <v>80</v>
      </c>
      <c r="I13" s="52">
        <v>80</v>
      </c>
      <c r="J13" s="52">
        <v>80</v>
      </c>
      <c r="K13" s="52">
        <v>80</v>
      </c>
      <c r="L13" s="52">
        <v>80</v>
      </c>
      <c r="M13" s="52">
        <v>480</v>
      </c>
      <c r="N13" s="57">
        <v>8.46</v>
      </c>
      <c r="O13" s="57"/>
      <c r="P13" s="57">
        <f t="shared" si="1"/>
        <v>0</v>
      </c>
      <c r="Q13" s="59">
        <f t="shared" si="2"/>
        <v>-1</v>
      </c>
      <c r="R13" s="49" t="s">
        <v>55</v>
      </c>
    </row>
    <row r="14" ht="39" spans="1:18">
      <c r="A14" s="45">
        <v>11</v>
      </c>
      <c r="B14" s="52" t="s">
        <v>56</v>
      </c>
      <c r="C14" s="54" t="s">
        <v>57</v>
      </c>
      <c r="D14" s="47" t="s">
        <v>58</v>
      </c>
      <c r="E14" s="47" t="s">
        <v>59</v>
      </c>
      <c r="F14" s="52" t="s">
        <v>54</v>
      </c>
      <c r="G14" s="52">
        <v>80</v>
      </c>
      <c r="H14" s="52">
        <v>80</v>
      </c>
      <c r="I14" s="52">
        <v>80</v>
      </c>
      <c r="J14" s="52">
        <v>80</v>
      </c>
      <c r="K14" s="52">
        <v>80</v>
      </c>
      <c r="L14" s="52">
        <v>80</v>
      </c>
      <c r="M14" s="52">
        <v>480</v>
      </c>
      <c r="N14" s="57">
        <v>50.94</v>
      </c>
      <c r="O14" s="57"/>
      <c r="P14" s="57">
        <f t="shared" si="1"/>
        <v>0</v>
      </c>
      <c r="Q14" s="59">
        <f t="shared" si="2"/>
        <v>-1</v>
      </c>
      <c r="R14" s="49" t="s">
        <v>55</v>
      </c>
    </row>
    <row r="15" ht="39" spans="1:18">
      <c r="A15" s="45">
        <v>12</v>
      </c>
      <c r="B15" s="52" t="s">
        <v>60</v>
      </c>
      <c r="C15" s="54" t="s">
        <v>61</v>
      </c>
      <c r="D15" s="47" t="s">
        <v>62</v>
      </c>
      <c r="E15" s="47" t="s">
        <v>63</v>
      </c>
      <c r="F15" s="52" t="s">
        <v>64</v>
      </c>
      <c r="G15" s="52">
        <v>1</v>
      </c>
      <c r="H15" s="52">
        <v>1</v>
      </c>
      <c r="I15" s="52">
        <v>1</v>
      </c>
      <c r="J15" s="52">
        <v>1</v>
      </c>
      <c r="K15" s="52">
        <v>1</v>
      </c>
      <c r="L15" s="52">
        <v>1</v>
      </c>
      <c r="M15" s="52">
        <v>6</v>
      </c>
      <c r="N15" s="57">
        <v>223.34</v>
      </c>
      <c r="O15" s="57"/>
      <c r="P15" s="57">
        <f t="shared" si="1"/>
        <v>0</v>
      </c>
      <c r="Q15" s="59">
        <f t="shared" si="2"/>
        <v>-1</v>
      </c>
      <c r="R15" s="60"/>
    </row>
    <row r="16" ht="39" spans="1:18">
      <c r="A16" s="45">
        <v>13</v>
      </c>
      <c r="B16" s="45" t="s">
        <v>65</v>
      </c>
      <c r="C16" s="48" t="s">
        <v>66</v>
      </c>
      <c r="D16" s="47" t="s">
        <v>67</v>
      </c>
      <c r="E16" s="47" t="s">
        <v>68</v>
      </c>
      <c r="F16" s="45" t="s">
        <v>64</v>
      </c>
      <c r="G16" s="45"/>
      <c r="H16" s="45"/>
      <c r="I16" s="45"/>
      <c r="J16" s="45"/>
      <c r="K16" s="45"/>
      <c r="L16" s="45"/>
      <c r="M16" s="45">
        <v>1</v>
      </c>
      <c r="N16" s="57">
        <v>29693</v>
      </c>
      <c r="O16" s="57"/>
      <c r="P16" s="57">
        <f t="shared" si="1"/>
        <v>0</v>
      </c>
      <c r="Q16" s="59">
        <f t="shared" si="2"/>
        <v>-1</v>
      </c>
      <c r="R16" s="45"/>
    </row>
    <row r="17" ht="26" spans="1:18">
      <c r="A17" s="45">
        <v>14</v>
      </c>
      <c r="B17" s="45" t="s">
        <v>69</v>
      </c>
      <c r="C17" s="45"/>
      <c r="D17" s="47" t="s">
        <v>70</v>
      </c>
      <c r="E17" s="47" t="s">
        <v>71</v>
      </c>
      <c r="F17" s="45" t="s">
        <v>64</v>
      </c>
      <c r="G17" s="45"/>
      <c r="H17" s="45"/>
      <c r="I17" s="45"/>
      <c r="J17" s="45"/>
      <c r="K17" s="45"/>
      <c r="L17" s="45"/>
      <c r="M17" s="45">
        <v>1</v>
      </c>
      <c r="N17" s="57">
        <v>6945.6445</v>
      </c>
      <c r="O17" s="57"/>
      <c r="P17" s="57">
        <f t="shared" si="1"/>
        <v>0</v>
      </c>
      <c r="Q17" s="59">
        <f t="shared" si="2"/>
        <v>-1</v>
      </c>
      <c r="R17" s="45"/>
    </row>
    <row r="18" spans="1:18">
      <c r="A18" s="55"/>
      <c r="B18" s="55" t="s">
        <v>7</v>
      </c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8"/>
      <c r="O18" s="57"/>
      <c r="P18" s="57">
        <f>SUM(P4:P17)</f>
        <v>0</v>
      </c>
      <c r="Q18" s="57"/>
      <c r="R18" s="55"/>
    </row>
  </sheetData>
  <protectedRanges>
    <protectedRange sqref="Q2" name="备注"/>
  </protectedRanges>
  <mergeCells count="14">
    <mergeCell ref="A1:R1"/>
    <mergeCell ref="G2:L2"/>
    <mergeCell ref="A2:A3"/>
    <mergeCell ref="B2:B3"/>
    <mergeCell ref="C2:C3"/>
    <mergeCell ref="D2:D3"/>
    <mergeCell ref="E2:E3"/>
    <mergeCell ref="F2:F3"/>
    <mergeCell ref="M2:M3"/>
    <mergeCell ref="N2:N3"/>
    <mergeCell ref="O2:O3"/>
    <mergeCell ref="P2:P3"/>
    <mergeCell ref="Q2:Q3"/>
    <mergeCell ref="R2:R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AK61"/>
  <sheetViews>
    <sheetView view="pageBreakPreview" zoomScaleNormal="100" workbookViewId="0">
      <pane ySplit="2" topLeftCell="A46" activePane="bottomLeft" state="frozen"/>
      <selection/>
      <selection pane="bottomLeft" activeCell="A1" sqref="A1:N1"/>
    </sheetView>
  </sheetViews>
  <sheetFormatPr defaultColWidth="10" defaultRowHeight="60" customHeight="1"/>
  <cols>
    <col min="1" max="1" width="8.62307692307692" style="6" customWidth="1"/>
    <col min="2" max="3" width="16.6230769230769" style="2" customWidth="1"/>
    <col min="4" max="5" width="26" style="7" customWidth="1"/>
    <col min="6" max="6" width="8.62307692307692" style="8" customWidth="1"/>
    <col min="7" max="9" width="8.62307692307692" style="9" customWidth="1"/>
    <col min="10" max="10" width="8.62307692307692" style="10" customWidth="1"/>
    <col min="11" max="12" width="10.1230769230769" style="10" customWidth="1"/>
    <col min="13" max="14" width="8.62307692307692" style="9" customWidth="1"/>
    <col min="15" max="15" width="8.62307692307692" style="2" customWidth="1"/>
    <col min="16" max="37" width="10" style="1"/>
    <col min="38" max="16384" width="10" style="11"/>
  </cols>
  <sheetData>
    <row r="1" s="1" customFormat="1" ht="34" customHeight="1" spans="1:15">
      <c r="A1" s="12" t="s">
        <v>72</v>
      </c>
      <c r="B1" s="12"/>
      <c r="C1" s="12"/>
      <c r="D1" s="13"/>
      <c r="E1" s="13"/>
      <c r="F1" s="12"/>
      <c r="G1" s="12"/>
      <c r="H1" s="12"/>
      <c r="I1" s="12"/>
      <c r="J1" s="33"/>
      <c r="K1" s="33"/>
      <c r="L1" s="33"/>
      <c r="M1" s="34"/>
      <c r="N1" s="34"/>
      <c r="O1" s="12"/>
    </row>
    <row r="2" s="2" customFormat="1" ht="33" customHeight="1" spans="1:37">
      <c r="A2" s="14" t="s">
        <v>73</v>
      </c>
      <c r="B2" s="15" t="s">
        <v>74</v>
      </c>
      <c r="C2" s="15" t="s">
        <v>75</v>
      </c>
      <c r="D2" s="15" t="s">
        <v>10</v>
      </c>
      <c r="E2" s="15" t="s">
        <v>11</v>
      </c>
      <c r="F2" s="15" t="s">
        <v>12</v>
      </c>
      <c r="G2" s="15" t="s">
        <v>76</v>
      </c>
      <c r="H2" s="15" t="s">
        <v>77</v>
      </c>
      <c r="I2" s="15" t="s">
        <v>78</v>
      </c>
      <c r="J2" s="35" t="s">
        <v>14</v>
      </c>
      <c r="K2" s="35" t="s">
        <v>15</v>
      </c>
      <c r="L2" s="35" t="s">
        <v>16</v>
      </c>
      <c r="M2" s="15" t="s">
        <v>17</v>
      </c>
      <c r="N2" s="15" t="s">
        <v>4</v>
      </c>
      <c r="O2" s="15" t="s">
        <v>79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</row>
    <row r="3" s="1" customFormat="1" ht="72.5" spans="1:15">
      <c r="A3" s="16">
        <v>1</v>
      </c>
      <c r="B3" s="15" t="s">
        <v>56</v>
      </c>
      <c r="C3" s="17" t="s">
        <v>80</v>
      </c>
      <c r="D3" s="18" t="s">
        <v>81</v>
      </c>
      <c r="E3" s="18" t="s">
        <v>82</v>
      </c>
      <c r="F3" s="15" t="s">
        <v>54</v>
      </c>
      <c r="G3" s="16">
        <v>292.11</v>
      </c>
      <c r="H3" s="16"/>
      <c r="I3" s="16"/>
      <c r="J3" s="16">
        <v>133.64</v>
      </c>
      <c r="K3" s="16"/>
      <c r="L3" s="16">
        <f t="shared" ref="L3:L31" si="0">K3*G3</f>
        <v>0</v>
      </c>
      <c r="M3" s="36">
        <f t="shared" ref="M3:M8" si="1">(K3-J3)/J3</f>
        <v>-1</v>
      </c>
      <c r="N3" s="16"/>
      <c r="O3" s="15" t="s">
        <v>83</v>
      </c>
    </row>
    <row r="4" s="1" customFormat="1" ht="72.5" spans="1:15">
      <c r="A4" s="16">
        <v>2</v>
      </c>
      <c r="B4" s="15" t="s">
        <v>56</v>
      </c>
      <c r="C4" s="17" t="s">
        <v>84</v>
      </c>
      <c r="D4" s="18" t="s">
        <v>81</v>
      </c>
      <c r="E4" s="18" t="s">
        <v>82</v>
      </c>
      <c r="F4" s="15" t="s">
        <v>54</v>
      </c>
      <c r="G4" s="16">
        <v>292.51</v>
      </c>
      <c r="H4" s="16"/>
      <c r="I4" s="16"/>
      <c r="J4" s="16">
        <v>86.12</v>
      </c>
      <c r="K4" s="16"/>
      <c r="L4" s="16">
        <f t="shared" si="0"/>
        <v>0</v>
      </c>
      <c r="M4" s="36">
        <f t="shared" si="1"/>
        <v>-1</v>
      </c>
      <c r="N4" s="16"/>
      <c r="O4" s="15" t="s">
        <v>83</v>
      </c>
    </row>
    <row r="5" s="1" customFormat="1" ht="72.5" spans="1:15">
      <c r="A5" s="16">
        <v>3</v>
      </c>
      <c r="B5" s="15" t="s">
        <v>56</v>
      </c>
      <c r="C5" s="17" t="s">
        <v>85</v>
      </c>
      <c r="D5" s="18" t="s">
        <v>81</v>
      </c>
      <c r="E5" s="18" t="s">
        <v>82</v>
      </c>
      <c r="F5" s="15" t="s">
        <v>54</v>
      </c>
      <c r="G5" s="16">
        <v>28.66</v>
      </c>
      <c r="H5" s="16"/>
      <c r="I5" s="16"/>
      <c r="J5" s="16">
        <v>62.27</v>
      </c>
      <c r="K5" s="16"/>
      <c r="L5" s="16">
        <f t="shared" si="0"/>
        <v>0</v>
      </c>
      <c r="M5" s="36">
        <f t="shared" si="1"/>
        <v>-1</v>
      </c>
      <c r="N5" s="16"/>
      <c r="O5" s="15" t="s">
        <v>83</v>
      </c>
    </row>
    <row r="6" s="1" customFormat="1" ht="58" spans="1:15">
      <c r="A6" s="16">
        <v>4</v>
      </c>
      <c r="B6" s="15" t="s">
        <v>86</v>
      </c>
      <c r="C6" s="17" t="s">
        <v>87</v>
      </c>
      <c r="D6" s="19" t="s">
        <v>88</v>
      </c>
      <c r="E6" s="19" t="s">
        <v>89</v>
      </c>
      <c r="F6" s="15" t="s">
        <v>90</v>
      </c>
      <c r="G6" s="16">
        <v>4</v>
      </c>
      <c r="H6" s="16"/>
      <c r="I6" s="16"/>
      <c r="J6" s="16">
        <v>1444.02</v>
      </c>
      <c r="K6" s="16"/>
      <c r="L6" s="16">
        <f t="shared" si="0"/>
        <v>0</v>
      </c>
      <c r="M6" s="36">
        <f t="shared" si="1"/>
        <v>-1</v>
      </c>
      <c r="N6" s="16"/>
      <c r="O6" s="15" t="s">
        <v>83</v>
      </c>
    </row>
    <row r="7" s="1" customFormat="1" ht="58" spans="1:15">
      <c r="A7" s="16">
        <v>5</v>
      </c>
      <c r="B7" s="15" t="s">
        <v>86</v>
      </c>
      <c r="C7" s="17" t="s">
        <v>91</v>
      </c>
      <c r="D7" s="19" t="s">
        <v>88</v>
      </c>
      <c r="E7" s="19" t="s">
        <v>89</v>
      </c>
      <c r="F7" s="15" t="s">
        <v>90</v>
      </c>
      <c r="G7" s="16">
        <v>15</v>
      </c>
      <c r="H7" s="16"/>
      <c r="I7" s="16"/>
      <c r="J7" s="16">
        <v>801.24</v>
      </c>
      <c r="K7" s="16"/>
      <c r="L7" s="16">
        <f t="shared" si="0"/>
        <v>0</v>
      </c>
      <c r="M7" s="36">
        <f t="shared" si="1"/>
        <v>-1</v>
      </c>
      <c r="N7" s="16"/>
      <c r="O7" s="15" t="s">
        <v>83</v>
      </c>
    </row>
    <row r="8" s="1" customFormat="1" ht="58" spans="1:15">
      <c r="A8" s="16">
        <v>6</v>
      </c>
      <c r="B8" s="15" t="s">
        <v>86</v>
      </c>
      <c r="C8" s="17" t="s">
        <v>92</v>
      </c>
      <c r="D8" s="19" t="s">
        <v>88</v>
      </c>
      <c r="E8" s="19" t="s">
        <v>89</v>
      </c>
      <c r="F8" s="15" t="s">
        <v>90</v>
      </c>
      <c r="G8" s="16">
        <v>4</v>
      </c>
      <c r="H8" s="16"/>
      <c r="I8" s="16"/>
      <c r="J8" s="16">
        <v>424.51</v>
      </c>
      <c r="K8" s="16"/>
      <c r="L8" s="16">
        <f t="shared" si="0"/>
        <v>0</v>
      </c>
      <c r="M8" s="36">
        <f t="shared" si="1"/>
        <v>-1</v>
      </c>
      <c r="N8" s="16"/>
      <c r="O8" s="15" t="s">
        <v>83</v>
      </c>
    </row>
    <row r="9" s="1" customFormat="1" ht="58" spans="1:15">
      <c r="A9" s="16">
        <v>7</v>
      </c>
      <c r="B9" s="15" t="s">
        <v>93</v>
      </c>
      <c r="C9" s="17" t="s">
        <v>91</v>
      </c>
      <c r="D9" s="19" t="s">
        <v>88</v>
      </c>
      <c r="E9" s="19" t="s">
        <v>89</v>
      </c>
      <c r="F9" s="15" t="s">
        <v>90</v>
      </c>
      <c r="G9" s="16">
        <v>9</v>
      </c>
      <c r="H9" s="16"/>
      <c r="I9" s="16"/>
      <c r="J9" s="16">
        <v>1148.49</v>
      </c>
      <c r="K9" s="16"/>
      <c r="L9" s="16">
        <f t="shared" si="0"/>
        <v>0</v>
      </c>
      <c r="M9" s="36">
        <f t="shared" ref="M9:M15" si="2">(K9-J9)/J9</f>
        <v>-1</v>
      </c>
      <c r="N9" s="16"/>
      <c r="O9" s="15" t="s">
        <v>83</v>
      </c>
    </row>
    <row r="10" s="1" customFormat="1" ht="58" spans="1:15">
      <c r="A10" s="16">
        <v>8</v>
      </c>
      <c r="B10" s="15" t="s">
        <v>94</v>
      </c>
      <c r="C10" s="17" t="s">
        <v>95</v>
      </c>
      <c r="D10" s="19" t="s">
        <v>96</v>
      </c>
      <c r="E10" s="19" t="s">
        <v>97</v>
      </c>
      <c r="F10" s="15" t="s">
        <v>90</v>
      </c>
      <c r="G10" s="16">
        <v>6</v>
      </c>
      <c r="H10" s="16"/>
      <c r="I10" s="16"/>
      <c r="J10" s="16">
        <v>116.27</v>
      </c>
      <c r="K10" s="16"/>
      <c r="L10" s="16">
        <f t="shared" si="0"/>
        <v>0</v>
      </c>
      <c r="M10" s="36">
        <f t="shared" si="2"/>
        <v>-1</v>
      </c>
      <c r="N10" s="16"/>
      <c r="O10" s="15" t="s">
        <v>83</v>
      </c>
    </row>
    <row r="11" s="1" customFormat="1" ht="58" spans="1:15">
      <c r="A11" s="16">
        <v>9</v>
      </c>
      <c r="B11" s="15" t="s">
        <v>98</v>
      </c>
      <c r="C11" s="17" t="s">
        <v>99</v>
      </c>
      <c r="D11" s="19" t="s">
        <v>100</v>
      </c>
      <c r="E11" s="19" t="s">
        <v>101</v>
      </c>
      <c r="F11" s="15" t="s">
        <v>102</v>
      </c>
      <c r="G11" s="16">
        <v>265.1</v>
      </c>
      <c r="H11" s="16"/>
      <c r="I11" s="16"/>
      <c r="J11" s="16">
        <v>22.04</v>
      </c>
      <c r="K11" s="16"/>
      <c r="L11" s="16">
        <f t="shared" si="0"/>
        <v>0</v>
      </c>
      <c r="M11" s="36">
        <f t="shared" si="2"/>
        <v>-1</v>
      </c>
      <c r="N11" s="16"/>
      <c r="O11" s="15" t="s">
        <v>83</v>
      </c>
    </row>
    <row r="12" s="1" customFormat="1" ht="58" spans="1:15">
      <c r="A12" s="16">
        <v>10</v>
      </c>
      <c r="B12" s="15" t="s">
        <v>103</v>
      </c>
      <c r="C12" s="17" t="s">
        <v>104</v>
      </c>
      <c r="D12" s="19" t="s">
        <v>105</v>
      </c>
      <c r="E12" s="19" t="s">
        <v>106</v>
      </c>
      <c r="F12" s="15" t="s">
        <v>107</v>
      </c>
      <c r="G12" s="16">
        <v>80</v>
      </c>
      <c r="H12" s="16"/>
      <c r="I12" s="16"/>
      <c r="J12" s="16">
        <v>20.27</v>
      </c>
      <c r="K12" s="16"/>
      <c r="L12" s="16">
        <f t="shared" si="0"/>
        <v>0</v>
      </c>
      <c r="M12" s="36">
        <f t="shared" si="2"/>
        <v>-1</v>
      </c>
      <c r="N12" s="16"/>
      <c r="O12" s="15" t="s">
        <v>83</v>
      </c>
    </row>
    <row r="13" s="1" customFormat="1" ht="58" spans="1:15">
      <c r="A13" s="16">
        <v>11</v>
      </c>
      <c r="B13" s="15" t="s">
        <v>108</v>
      </c>
      <c r="C13" s="17" t="s">
        <v>99</v>
      </c>
      <c r="D13" s="19" t="s">
        <v>100</v>
      </c>
      <c r="E13" s="19" t="s">
        <v>109</v>
      </c>
      <c r="F13" s="15" t="s">
        <v>107</v>
      </c>
      <c r="G13" s="16">
        <v>80</v>
      </c>
      <c r="H13" s="16"/>
      <c r="I13" s="16"/>
      <c r="J13" s="16">
        <v>2.68</v>
      </c>
      <c r="K13" s="16"/>
      <c r="L13" s="16">
        <f t="shared" si="0"/>
        <v>0</v>
      </c>
      <c r="M13" s="36">
        <f t="shared" si="2"/>
        <v>-1</v>
      </c>
      <c r="N13" s="16"/>
      <c r="O13" s="15" t="s">
        <v>83</v>
      </c>
    </row>
    <row r="14" s="1" customFormat="1" ht="58" spans="1:15">
      <c r="A14" s="16">
        <v>12</v>
      </c>
      <c r="B14" s="15" t="s">
        <v>110</v>
      </c>
      <c r="C14" s="17" t="s">
        <v>111</v>
      </c>
      <c r="D14" s="19" t="s">
        <v>88</v>
      </c>
      <c r="E14" s="19" t="s">
        <v>89</v>
      </c>
      <c r="F14" s="15" t="s">
        <v>90</v>
      </c>
      <c r="G14" s="16">
        <v>6</v>
      </c>
      <c r="H14" s="16"/>
      <c r="I14" s="16"/>
      <c r="J14" s="16">
        <v>1108.98</v>
      </c>
      <c r="K14" s="16"/>
      <c r="L14" s="16">
        <f t="shared" si="0"/>
        <v>0</v>
      </c>
      <c r="M14" s="36">
        <f t="shared" si="2"/>
        <v>-1</v>
      </c>
      <c r="N14" s="16"/>
      <c r="O14" s="15" t="s">
        <v>83</v>
      </c>
    </row>
    <row r="15" s="1" customFormat="1" ht="58" spans="1:15">
      <c r="A15" s="16">
        <v>13</v>
      </c>
      <c r="B15" s="15" t="s">
        <v>112</v>
      </c>
      <c r="C15" s="17" t="s">
        <v>113</v>
      </c>
      <c r="D15" s="19" t="s">
        <v>96</v>
      </c>
      <c r="E15" s="19" t="s">
        <v>114</v>
      </c>
      <c r="F15" s="15" t="s">
        <v>45</v>
      </c>
      <c r="G15" s="16">
        <v>2</v>
      </c>
      <c r="H15" s="16"/>
      <c r="I15" s="16"/>
      <c r="J15" s="16">
        <v>1565.4</v>
      </c>
      <c r="K15" s="16"/>
      <c r="L15" s="16">
        <f t="shared" si="0"/>
        <v>0</v>
      </c>
      <c r="M15" s="36">
        <f t="shared" si="2"/>
        <v>-1</v>
      </c>
      <c r="N15" s="16"/>
      <c r="O15" s="15" t="s">
        <v>83</v>
      </c>
    </row>
    <row r="16" s="1" customFormat="1" ht="58" spans="1:15">
      <c r="A16" s="16">
        <v>14</v>
      </c>
      <c r="B16" s="15" t="s">
        <v>115</v>
      </c>
      <c r="C16" s="17" t="s">
        <v>116</v>
      </c>
      <c r="D16" s="19" t="s">
        <v>117</v>
      </c>
      <c r="E16" s="19" t="s">
        <v>118</v>
      </c>
      <c r="F16" s="15" t="s">
        <v>54</v>
      </c>
      <c r="G16" s="16">
        <v>260</v>
      </c>
      <c r="H16" s="16"/>
      <c r="I16" s="16"/>
      <c r="J16" s="16">
        <v>15.15</v>
      </c>
      <c r="K16" s="16"/>
      <c r="L16" s="16">
        <f t="shared" si="0"/>
        <v>0</v>
      </c>
      <c r="M16" s="36">
        <f t="shared" ref="M16:M31" si="3">(K16-J16)/J16</f>
        <v>-1</v>
      </c>
      <c r="N16" s="16"/>
      <c r="O16" s="15" t="s">
        <v>83</v>
      </c>
    </row>
    <row r="17" s="1" customFormat="1" ht="87" spans="1:15">
      <c r="A17" s="16">
        <v>15</v>
      </c>
      <c r="B17" s="15" t="s">
        <v>119</v>
      </c>
      <c r="C17" s="17" t="s">
        <v>120</v>
      </c>
      <c r="D17" s="19" t="s">
        <v>121</v>
      </c>
      <c r="E17" s="19" t="s">
        <v>122</v>
      </c>
      <c r="F17" s="15" t="s">
        <v>54</v>
      </c>
      <c r="G17" s="16">
        <v>260</v>
      </c>
      <c r="H17" s="16"/>
      <c r="I17" s="16"/>
      <c r="J17" s="16">
        <v>17.22</v>
      </c>
      <c r="K17" s="16"/>
      <c r="L17" s="16">
        <f t="shared" si="0"/>
        <v>0</v>
      </c>
      <c r="M17" s="36">
        <f t="shared" si="3"/>
        <v>-1</v>
      </c>
      <c r="N17" s="16"/>
      <c r="O17" s="15" t="s">
        <v>83</v>
      </c>
    </row>
    <row r="18" s="1" customFormat="1" ht="72.5" spans="1:15">
      <c r="A18" s="16">
        <v>16</v>
      </c>
      <c r="B18" s="15" t="s">
        <v>123</v>
      </c>
      <c r="C18" s="17" t="s">
        <v>124</v>
      </c>
      <c r="D18" s="19" t="s">
        <v>125</v>
      </c>
      <c r="E18" s="19" t="s">
        <v>126</v>
      </c>
      <c r="F18" s="15" t="s">
        <v>45</v>
      </c>
      <c r="G18" s="16">
        <v>6</v>
      </c>
      <c r="H18" s="16"/>
      <c r="I18" s="16"/>
      <c r="J18" s="16">
        <v>9605.42</v>
      </c>
      <c r="K18" s="16"/>
      <c r="L18" s="16">
        <f t="shared" si="0"/>
        <v>0</v>
      </c>
      <c r="M18" s="36">
        <f t="shared" si="3"/>
        <v>-1</v>
      </c>
      <c r="N18" s="16"/>
      <c r="O18" s="15" t="s">
        <v>83</v>
      </c>
    </row>
    <row r="19" s="1" customFormat="1" ht="72.5" spans="1:15">
      <c r="A19" s="16">
        <v>17</v>
      </c>
      <c r="B19" s="15" t="s">
        <v>127</v>
      </c>
      <c r="C19" s="17" t="s">
        <v>128</v>
      </c>
      <c r="D19" s="19" t="s">
        <v>125</v>
      </c>
      <c r="E19" s="19" t="s">
        <v>126</v>
      </c>
      <c r="F19" s="15" t="s">
        <v>45</v>
      </c>
      <c r="G19" s="16">
        <v>6</v>
      </c>
      <c r="H19" s="16"/>
      <c r="I19" s="16"/>
      <c r="J19" s="16">
        <v>10425.34</v>
      </c>
      <c r="K19" s="16"/>
      <c r="L19" s="16">
        <f t="shared" si="0"/>
        <v>0</v>
      </c>
      <c r="M19" s="36">
        <f t="shared" si="3"/>
        <v>-1</v>
      </c>
      <c r="N19" s="16"/>
      <c r="O19" s="15" t="s">
        <v>83</v>
      </c>
    </row>
    <row r="20" s="1" customFormat="1" ht="72.5" spans="1:15">
      <c r="A20" s="16">
        <v>18</v>
      </c>
      <c r="B20" s="15" t="s">
        <v>129</v>
      </c>
      <c r="C20" s="17" t="s">
        <v>130</v>
      </c>
      <c r="D20" s="19" t="s">
        <v>125</v>
      </c>
      <c r="E20" s="19" t="s">
        <v>126</v>
      </c>
      <c r="F20" s="15" t="s">
        <v>45</v>
      </c>
      <c r="G20" s="16">
        <v>2</v>
      </c>
      <c r="H20" s="16"/>
      <c r="I20" s="16"/>
      <c r="J20" s="16">
        <v>3673.12</v>
      </c>
      <c r="K20" s="16"/>
      <c r="L20" s="16">
        <f t="shared" si="0"/>
        <v>0</v>
      </c>
      <c r="M20" s="36">
        <f t="shared" si="3"/>
        <v>-1</v>
      </c>
      <c r="N20" s="16"/>
      <c r="O20" s="15" t="s">
        <v>83</v>
      </c>
    </row>
    <row r="21" s="1" customFormat="1" ht="87" spans="1:15">
      <c r="A21" s="16">
        <v>19</v>
      </c>
      <c r="B21" s="15" t="s">
        <v>131</v>
      </c>
      <c r="C21" s="17" t="s">
        <v>120</v>
      </c>
      <c r="D21" s="19" t="s">
        <v>121</v>
      </c>
      <c r="E21" s="19" t="s">
        <v>122</v>
      </c>
      <c r="F21" s="15" t="s">
        <v>54</v>
      </c>
      <c r="G21" s="16">
        <v>350</v>
      </c>
      <c r="H21" s="16"/>
      <c r="I21" s="16"/>
      <c r="J21" s="16">
        <v>17.22</v>
      </c>
      <c r="K21" s="16"/>
      <c r="L21" s="16">
        <f t="shared" si="0"/>
        <v>0</v>
      </c>
      <c r="M21" s="36">
        <f t="shared" si="3"/>
        <v>-1</v>
      </c>
      <c r="N21" s="16"/>
      <c r="O21" s="15" t="s">
        <v>83</v>
      </c>
    </row>
    <row r="22" s="1" customFormat="1" ht="58" spans="1:15">
      <c r="A22" s="16">
        <v>20</v>
      </c>
      <c r="B22" s="15" t="s">
        <v>132</v>
      </c>
      <c r="C22" s="17" t="s">
        <v>133</v>
      </c>
      <c r="D22" s="19" t="s">
        <v>96</v>
      </c>
      <c r="E22" s="19" t="s">
        <v>134</v>
      </c>
      <c r="F22" s="15" t="s">
        <v>45</v>
      </c>
      <c r="G22" s="16">
        <v>2</v>
      </c>
      <c r="H22" s="16"/>
      <c r="I22" s="16"/>
      <c r="J22" s="16">
        <v>2038.98</v>
      </c>
      <c r="K22" s="16"/>
      <c r="L22" s="16">
        <f t="shared" si="0"/>
        <v>0</v>
      </c>
      <c r="M22" s="36">
        <f t="shared" si="3"/>
        <v>-1</v>
      </c>
      <c r="N22" s="16"/>
      <c r="O22" s="15" t="s">
        <v>83</v>
      </c>
    </row>
    <row r="23" s="1" customFormat="1" ht="58" spans="1:15">
      <c r="A23" s="16">
        <v>21</v>
      </c>
      <c r="B23" s="15" t="s">
        <v>135</v>
      </c>
      <c r="C23" s="17" t="s">
        <v>136</v>
      </c>
      <c r="D23" s="19" t="s">
        <v>96</v>
      </c>
      <c r="E23" s="19" t="s">
        <v>137</v>
      </c>
      <c r="F23" s="15" t="s">
        <v>45</v>
      </c>
      <c r="G23" s="16">
        <v>2</v>
      </c>
      <c r="H23" s="16"/>
      <c r="I23" s="16"/>
      <c r="J23" s="16">
        <v>13706.86</v>
      </c>
      <c r="K23" s="16"/>
      <c r="L23" s="16">
        <f t="shared" si="0"/>
        <v>0</v>
      </c>
      <c r="M23" s="36">
        <f t="shared" si="3"/>
        <v>-1</v>
      </c>
      <c r="N23" s="16"/>
      <c r="O23" s="15" t="s">
        <v>83</v>
      </c>
    </row>
    <row r="24" s="1" customFormat="1" ht="58" spans="1:15">
      <c r="A24" s="16">
        <v>22</v>
      </c>
      <c r="B24" s="15" t="s">
        <v>138</v>
      </c>
      <c r="C24" s="17" t="s">
        <v>136</v>
      </c>
      <c r="D24" s="19" t="s">
        <v>96</v>
      </c>
      <c r="E24" s="19" t="s">
        <v>137</v>
      </c>
      <c r="F24" s="15" t="s">
        <v>45</v>
      </c>
      <c r="G24" s="16">
        <v>2</v>
      </c>
      <c r="H24" s="16"/>
      <c r="I24" s="16"/>
      <c r="J24" s="16">
        <v>13706.86</v>
      </c>
      <c r="K24" s="16"/>
      <c r="L24" s="16">
        <f t="shared" si="0"/>
        <v>0</v>
      </c>
      <c r="M24" s="36">
        <f t="shared" si="3"/>
        <v>-1</v>
      </c>
      <c r="N24" s="16"/>
      <c r="O24" s="15" t="s">
        <v>83</v>
      </c>
    </row>
    <row r="25" s="1" customFormat="1" ht="58" spans="1:15">
      <c r="A25" s="16">
        <v>23</v>
      </c>
      <c r="B25" s="15" t="s">
        <v>139</v>
      </c>
      <c r="C25" s="17" t="s">
        <v>140</v>
      </c>
      <c r="D25" s="19" t="s">
        <v>96</v>
      </c>
      <c r="E25" s="19" t="s">
        <v>141</v>
      </c>
      <c r="F25" s="15" t="s">
        <v>45</v>
      </c>
      <c r="G25" s="16">
        <v>2</v>
      </c>
      <c r="H25" s="16"/>
      <c r="I25" s="16"/>
      <c r="J25" s="16">
        <v>12819.42</v>
      </c>
      <c r="K25" s="16"/>
      <c r="L25" s="16">
        <f t="shared" si="0"/>
        <v>0</v>
      </c>
      <c r="M25" s="36">
        <f t="shared" si="3"/>
        <v>-1</v>
      </c>
      <c r="N25" s="16"/>
      <c r="O25" s="15" t="s">
        <v>83</v>
      </c>
    </row>
    <row r="26" s="1" customFormat="1" ht="101.5" spans="1:15">
      <c r="A26" s="16">
        <v>24</v>
      </c>
      <c r="B26" s="15" t="s">
        <v>142</v>
      </c>
      <c r="C26" s="17" t="s">
        <v>143</v>
      </c>
      <c r="D26" s="19" t="s">
        <v>96</v>
      </c>
      <c r="E26" s="19" t="s">
        <v>144</v>
      </c>
      <c r="F26" s="15" t="s">
        <v>45</v>
      </c>
      <c r="G26" s="16">
        <v>1</v>
      </c>
      <c r="H26" s="16"/>
      <c r="I26" s="16"/>
      <c r="J26" s="16">
        <v>14960.84</v>
      </c>
      <c r="K26" s="16"/>
      <c r="L26" s="16">
        <f t="shared" si="0"/>
        <v>0</v>
      </c>
      <c r="M26" s="36">
        <f t="shared" si="3"/>
        <v>-1</v>
      </c>
      <c r="N26" s="16"/>
      <c r="O26" s="15" t="s">
        <v>83</v>
      </c>
    </row>
    <row r="27" s="1" customFormat="1" ht="87" spans="1:15">
      <c r="A27" s="16">
        <v>25</v>
      </c>
      <c r="B27" s="15" t="s">
        <v>145</v>
      </c>
      <c r="C27" s="17" t="s">
        <v>146</v>
      </c>
      <c r="D27" s="19" t="s">
        <v>121</v>
      </c>
      <c r="E27" s="19" t="s">
        <v>122</v>
      </c>
      <c r="F27" s="15" t="s">
        <v>54</v>
      </c>
      <c r="G27" s="16">
        <v>200</v>
      </c>
      <c r="H27" s="16"/>
      <c r="I27" s="16"/>
      <c r="J27" s="16">
        <v>93.44</v>
      </c>
      <c r="K27" s="16"/>
      <c r="L27" s="16">
        <f t="shared" si="0"/>
        <v>0</v>
      </c>
      <c r="M27" s="36">
        <f t="shared" si="3"/>
        <v>-1</v>
      </c>
      <c r="N27" s="16"/>
      <c r="O27" s="15" t="s">
        <v>83</v>
      </c>
    </row>
    <row r="28" s="1" customFormat="1" ht="87" spans="1:15">
      <c r="A28" s="16">
        <v>26</v>
      </c>
      <c r="B28" s="15" t="s">
        <v>147</v>
      </c>
      <c r="C28" s="17" t="s">
        <v>148</v>
      </c>
      <c r="D28" s="19" t="s">
        <v>121</v>
      </c>
      <c r="E28" s="19" t="s">
        <v>122</v>
      </c>
      <c r="F28" s="15" t="s">
        <v>54</v>
      </c>
      <c r="G28" s="16">
        <v>110</v>
      </c>
      <c r="H28" s="16"/>
      <c r="I28" s="16"/>
      <c r="J28" s="16">
        <v>57.11</v>
      </c>
      <c r="K28" s="16"/>
      <c r="L28" s="16">
        <f t="shared" si="0"/>
        <v>0</v>
      </c>
      <c r="M28" s="36">
        <f t="shared" si="3"/>
        <v>-1</v>
      </c>
      <c r="N28" s="16"/>
      <c r="O28" s="15" t="s">
        <v>83</v>
      </c>
    </row>
    <row r="29" s="1" customFormat="1" ht="87" spans="1:15">
      <c r="A29" s="16">
        <v>27</v>
      </c>
      <c r="B29" s="15" t="s">
        <v>149</v>
      </c>
      <c r="C29" s="17" t="s">
        <v>150</v>
      </c>
      <c r="D29" s="19" t="s">
        <v>121</v>
      </c>
      <c r="E29" s="19" t="s">
        <v>122</v>
      </c>
      <c r="F29" s="15" t="s">
        <v>54</v>
      </c>
      <c r="G29" s="16">
        <v>300</v>
      </c>
      <c r="H29" s="16"/>
      <c r="I29" s="16"/>
      <c r="J29" s="16">
        <v>12.83</v>
      </c>
      <c r="K29" s="16"/>
      <c r="L29" s="16">
        <f t="shared" si="0"/>
        <v>0</v>
      </c>
      <c r="M29" s="36">
        <f t="shared" si="3"/>
        <v>-1</v>
      </c>
      <c r="N29" s="16"/>
      <c r="O29" s="15" t="s">
        <v>83</v>
      </c>
    </row>
    <row r="30" s="1" customFormat="1" ht="58" spans="1:15">
      <c r="A30" s="16">
        <v>28</v>
      </c>
      <c r="B30" s="15" t="s">
        <v>151</v>
      </c>
      <c r="C30" s="17" t="s">
        <v>152</v>
      </c>
      <c r="D30" s="19" t="s">
        <v>96</v>
      </c>
      <c r="E30" s="19" t="s">
        <v>97</v>
      </c>
      <c r="F30" s="15" t="s">
        <v>90</v>
      </c>
      <c r="G30" s="16">
        <v>12</v>
      </c>
      <c r="H30" s="16"/>
      <c r="I30" s="16"/>
      <c r="J30" s="16">
        <v>94.08</v>
      </c>
      <c r="K30" s="16"/>
      <c r="L30" s="16">
        <f t="shared" si="0"/>
        <v>0</v>
      </c>
      <c r="M30" s="36">
        <f t="shared" si="3"/>
        <v>-1</v>
      </c>
      <c r="N30" s="16"/>
      <c r="O30" s="15" t="s">
        <v>83</v>
      </c>
    </row>
    <row r="31" s="1" customFormat="1" ht="58" spans="1:15">
      <c r="A31" s="16">
        <v>29</v>
      </c>
      <c r="B31" s="15" t="s">
        <v>153</v>
      </c>
      <c r="C31" s="17" t="s">
        <v>154</v>
      </c>
      <c r="D31" s="19" t="s">
        <v>96</v>
      </c>
      <c r="E31" s="19" t="s">
        <v>155</v>
      </c>
      <c r="F31" s="15" t="s">
        <v>90</v>
      </c>
      <c r="G31" s="16">
        <v>6</v>
      </c>
      <c r="H31" s="16"/>
      <c r="I31" s="16"/>
      <c r="J31" s="16">
        <v>768.8</v>
      </c>
      <c r="K31" s="16"/>
      <c r="L31" s="16">
        <f t="shared" si="0"/>
        <v>0</v>
      </c>
      <c r="M31" s="36">
        <f t="shared" si="3"/>
        <v>-1</v>
      </c>
      <c r="N31" s="16"/>
      <c r="O31" s="15" t="s">
        <v>83</v>
      </c>
    </row>
    <row r="32" s="3" customFormat="1" ht="33" customHeight="1" spans="1:37">
      <c r="A32" s="20">
        <v>30</v>
      </c>
      <c r="B32" s="21" t="s">
        <v>156</v>
      </c>
      <c r="C32" s="22" t="s">
        <v>154</v>
      </c>
      <c r="D32" s="23"/>
      <c r="E32" s="23"/>
      <c r="F32" s="21" t="s">
        <v>157</v>
      </c>
      <c r="G32" s="20">
        <v>25</v>
      </c>
      <c r="H32" s="20"/>
      <c r="I32" s="20"/>
      <c r="J32" s="16">
        <v>0</v>
      </c>
      <c r="K32" s="16"/>
      <c r="L32" s="16">
        <f t="shared" ref="L32:L37" si="4">ROUND(G32*J32,2)</f>
        <v>0</v>
      </c>
      <c r="M32" s="20"/>
      <c r="N32" s="20"/>
      <c r="O32" s="15" t="s">
        <v>83</v>
      </c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</row>
    <row r="33" s="3" customFormat="1" ht="33" customHeight="1" spans="1:37">
      <c r="A33" s="20">
        <v>31</v>
      </c>
      <c r="B33" s="21" t="s">
        <v>156</v>
      </c>
      <c r="C33" s="22" t="s">
        <v>158</v>
      </c>
      <c r="D33" s="23"/>
      <c r="E33" s="23"/>
      <c r="F33" s="21" t="s">
        <v>157</v>
      </c>
      <c r="G33" s="20">
        <v>5</v>
      </c>
      <c r="H33" s="20"/>
      <c r="I33" s="20"/>
      <c r="J33" s="16">
        <v>0</v>
      </c>
      <c r="K33" s="16"/>
      <c r="L33" s="16">
        <f t="shared" si="4"/>
        <v>0</v>
      </c>
      <c r="M33" s="20"/>
      <c r="N33" s="20"/>
      <c r="O33" s="15" t="s">
        <v>83</v>
      </c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</row>
    <row r="34" s="3" customFormat="1" ht="33" customHeight="1" spans="1:37">
      <c r="A34" s="20">
        <v>32</v>
      </c>
      <c r="B34" s="21" t="s">
        <v>159</v>
      </c>
      <c r="C34" s="22" t="s">
        <v>154</v>
      </c>
      <c r="D34" s="23"/>
      <c r="E34" s="23"/>
      <c r="F34" s="21" t="s">
        <v>90</v>
      </c>
      <c r="G34" s="20">
        <v>3</v>
      </c>
      <c r="H34" s="20"/>
      <c r="I34" s="20"/>
      <c r="J34" s="16">
        <v>0</v>
      </c>
      <c r="K34" s="16"/>
      <c r="L34" s="16">
        <f t="shared" si="4"/>
        <v>0</v>
      </c>
      <c r="M34" s="20"/>
      <c r="N34" s="20"/>
      <c r="O34" s="15" t="s">
        <v>83</v>
      </c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</row>
    <row r="35" s="3" customFormat="1" ht="33" customHeight="1" spans="1:37">
      <c r="A35" s="20">
        <v>33</v>
      </c>
      <c r="B35" s="21" t="s">
        <v>160</v>
      </c>
      <c r="C35" s="22" t="s">
        <v>161</v>
      </c>
      <c r="D35" s="23"/>
      <c r="E35" s="23"/>
      <c r="F35" s="21" t="s">
        <v>90</v>
      </c>
      <c r="G35" s="20">
        <v>6</v>
      </c>
      <c r="H35" s="20"/>
      <c r="I35" s="20"/>
      <c r="J35" s="16">
        <v>0</v>
      </c>
      <c r="K35" s="16"/>
      <c r="L35" s="16">
        <f t="shared" si="4"/>
        <v>0</v>
      </c>
      <c r="M35" s="20"/>
      <c r="N35" s="20"/>
      <c r="O35" s="15" t="s">
        <v>83</v>
      </c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</row>
    <row r="36" s="3" customFormat="1" ht="33" customHeight="1" spans="1:37">
      <c r="A36" s="20">
        <v>34</v>
      </c>
      <c r="B36" s="21" t="s">
        <v>162</v>
      </c>
      <c r="C36" s="22" t="s">
        <v>154</v>
      </c>
      <c r="D36" s="23"/>
      <c r="E36" s="23"/>
      <c r="F36" s="21" t="s">
        <v>90</v>
      </c>
      <c r="G36" s="20">
        <v>25</v>
      </c>
      <c r="H36" s="20"/>
      <c r="I36" s="20"/>
      <c r="J36" s="16">
        <v>0</v>
      </c>
      <c r="K36" s="16"/>
      <c r="L36" s="16">
        <f t="shared" si="4"/>
        <v>0</v>
      </c>
      <c r="M36" s="20"/>
      <c r="N36" s="20"/>
      <c r="O36" s="15" t="s">
        <v>83</v>
      </c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</row>
    <row r="37" s="3" customFormat="1" ht="33" customHeight="1" spans="1:37">
      <c r="A37" s="20">
        <v>35</v>
      </c>
      <c r="B37" s="21" t="s">
        <v>163</v>
      </c>
      <c r="C37" s="22" t="s">
        <v>154</v>
      </c>
      <c r="D37" s="23"/>
      <c r="E37" s="23"/>
      <c r="F37" s="21" t="s">
        <v>90</v>
      </c>
      <c r="G37" s="20">
        <v>28</v>
      </c>
      <c r="H37" s="20"/>
      <c r="I37" s="20"/>
      <c r="J37" s="16">
        <v>0</v>
      </c>
      <c r="K37" s="16"/>
      <c r="L37" s="16">
        <f t="shared" si="4"/>
        <v>0</v>
      </c>
      <c r="M37" s="20"/>
      <c r="N37" s="20"/>
      <c r="O37" s="15" t="s">
        <v>83</v>
      </c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</row>
    <row r="38" s="1" customFormat="1" ht="58" spans="1:15">
      <c r="A38" s="16">
        <v>36</v>
      </c>
      <c r="B38" s="15" t="s">
        <v>164</v>
      </c>
      <c r="C38" s="17" t="s">
        <v>165</v>
      </c>
      <c r="D38" s="19" t="s">
        <v>166</v>
      </c>
      <c r="E38" s="19" t="s">
        <v>167</v>
      </c>
      <c r="F38" s="15" t="s">
        <v>102</v>
      </c>
      <c r="G38" s="16">
        <v>216</v>
      </c>
      <c r="H38" s="16"/>
      <c r="I38" s="16"/>
      <c r="J38" s="16">
        <v>69.31</v>
      </c>
      <c r="K38" s="16"/>
      <c r="L38" s="16">
        <f t="shared" ref="L38:L59" si="5">K38*G38</f>
        <v>0</v>
      </c>
      <c r="M38" s="36">
        <f t="shared" ref="M38:M59" si="6">(K38-J38)/J38</f>
        <v>-1</v>
      </c>
      <c r="N38" s="16"/>
      <c r="O38" s="15" t="s">
        <v>83</v>
      </c>
    </row>
    <row r="39" s="1" customFormat="1" ht="58" spans="1:15">
      <c r="A39" s="16">
        <v>37</v>
      </c>
      <c r="B39" s="15" t="s">
        <v>168</v>
      </c>
      <c r="C39" s="17" t="s">
        <v>169</v>
      </c>
      <c r="D39" s="19" t="s">
        <v>170</v>
      </c>
      <c r="E39" s="19" t="s">
        <v>171</v>
      </c>
      <c r="F39" s="15" t="s">
        <v>172</v>
      </c>
      <c r="G39" s="16">
        <v>151.2</v>
      </c>
      <c r="H39" s="16"/>
      <c r="I39" s="16"/>
      <c r="J39" s="16">
        <v>21.33</v>
      </c>
      <c r="K39" s="16"/>
      <c r="L39" s="16">
        <f t="shared" si="5"/>
        <v>0</v>
      </c>
      <c r="M39" s="36">
        <f t="shared" si="6"/>
        <v>-1</v>
      </c>
      <c r="N39" s="16"/>
      <c r="O39" s="15" t="s">
        <v>83</v>
      </c>
    </row>
    <row r="40" s="1" customFormat="1" ht="58" spans="1:15">
      <c r="A40" s="16">
        <v>38</v>
      </c>
      <c r="B40" s="15" t="s">
        <v>173</v>
      </c>
      <c r="C40" s="17" t="s">
        <v>169</v>
      </c>
      <c r="D40" s="19" t="s">
        <v>174</v>
      </c>
      <c r="E40" s="19" t="s">
        <v>175</v>
      </c>
      <c r="F40" s="15" t="s">
        <v>172</v>
      </c>
      <c r="G40" s="16">
        <v>151.2</v>
      </c>
      <c r="H40" s="16"/>
      <c r="I40" s="16"/>
      <c r="J40" s="16">
        <v>10.16</v>
      </c>
      <c r="K40" s="16"/>
      <c r="L40" s="16">
        <f t="shared" si="5"/>
        <v>0</v>
      </c>
      <c r="M40" s="36">
        <f t="shared" si="6"/>
        <v>-1</v>
      </c>
      <c r="N40" s="16"/>
      <c r="O40" s="15" t="s">
        <v>83</v>
      </c>
    </row>
    <row r="41" s="1" customFormat="1" ht="58" spans="1:15">
      <c r="A41" s="16">
        <v>39</v>
      </c>
      <c r="B41" s="15" t="s">
        <v>176</v>
      </c>
      <c r="C41" s="17" t="s">
        <v>177</v>
      </c>
      <c r="D41" s="19" t="s">
        <v>178</v>
      </c>
      <c r="E41" s="19" t="s">
        <v>179</v>
      </c>
      <c r="F41" s="15" t="s">
        <v>172</v>
      </c>
      <c r="G41" s="16">
        <v>129.6</v>
      </c>
      <c r="H41" s="16"/>
      <c r="I41" s="16"/>
      <c r="J41" s="16">
        <v>16.59</v>
      </c>
      <c r="K41" s="16"/>
      <c r="L41" s="16">
        <f t="shared" si="5"/>
        <v>0</v>
      </c>
      <c r="M41" s="36">
        <f t="shared" si="6"/>
        <v>-1</v>
      </c>
      <c r="N41" s="16"/>
      <c r="O41" s="15" t="s">
        <v>83</v>
      </c>
    </row>
    <row r="42" s="1" customFormat="1" ht="58" spans="1:15">
      <c r="A42" s="16">
        <v>40</v>
      </c>
      <c r="B42" s="15" t="s">
        <v>180</v>
      </c>
      <c r="C42" s="17" t="s">
        <v>181</v>
      </c>
      <c r="D42" s="19" t="s">
        <v>182</v>
      </c>
      <c r="E42" s="19" t="s">
        <v>183</v>
      </c>
      <c r="F42" s="15" t="s">
        <v>172</v>
      </c>
      <c r="G42" s="16">
        <v>24</v>
      </c>
      <c r="H42" s="16"/>
      <c r="I42" s="16"/>
      <c r="J42" s="16">
        <v>478.71</v>
      </c>
      <c r="K42" s="16"/>
      <c r="L42" s="16">
        <f t="shared" si="5"/>
        <v>0</v>
      </c>
      <c r="M42" s="36">
        <f t="shared" si="6"/>
        <v>-1</v>
      </c>
      <c r="N42" s="16"/>
      <c r="O42" s="15" t="s">
        <v>83</v>
      </c>
    </row>
    <row r="43" s="1" customFormat="1" ht="58" spans="1:15">
      <c r="A43" s="16">
        <v>41</v>
      </c>
      <c r="B43" s="15" t="s">
        <v>184</v>
      </c>
      <c r="C43" s="17" t="s">
        <v>185</v>
      </c>
      <c r="D43" s="19" t="s">
        <v>186</v>
      </c>
      <c r="E43" s="19" t="s">
        <v>187</v>
      </c>
      <c r="F43" s="15" t="s">
        <v>102</v>
      </c>
      <c r="G43" s="16">
        <v>60</v>
      </c>
      <c r="H43" s="16"/>
      <c r="I43" s="16"/>
      <c r="J43" s="16">
        <v>123.38</v>
      </c>
      <c r="K43" s="16"/>
      <c r="L43" s="16">
        <f t="shared" si="5"/>
        <v>0</v>
      </c>
      <c r="M43" s="36">
        <f t="shared" si="6"/>
        <v>-1</v>
      </c>
      <c r="N43" s="16"/>
      <c r="O43" s="15" t="s">
        <v>83</v>
      </c>
    </row>
    <row r="44" s="1" customFormat="1" ht="58" spans="1:15">
      <c r="A44" s="16">
        <v>42</v>
      </c>
      <c r="B44" s="15" t="s">
        <v>188</v>
      </c>
      <c r="C44" s="17" t="s">
        <v>189</v>
      </c>
      <c r="D44" s="19" t="s">
        <v>190</v>
      </c>
      <c r="E44" s="19" t="s">
        <v>191</v>
      </c>
      <c r="F44" s="15" t="s">
        <v>54</v>
      </c>
      <c r="G44" s="16">
        <v>65</v>
      </c>
      <c r="H44" s="16"/>
      <c r="I44" s="16"/>
      <c r="J44" s="16">
        <v>176.69</v>
      </c>
      <c r="K44" s="16"/>
      <c r="L44" s="16">
        <f t="shared" si="5"/>
        <v>0</v>
      </c>
      <c r="M44" s="36">
        <f t="shared" si="6"/>
        <v>-1</v>
      </c>
      <c r="N44" s="16"/>
      <c r="O44" s="15" t="s">
        <v>83</v>
      </c>
    </row>
    <row r="45" s="1" customFormat="1" ht="58" spans="1:15">
      <c r="A45" s="16">
        <v>43</v>
      </c>
      <c r="B45" s="15" t="s">
        <v>192</v>
      </c>
      <c r="C45" s="17" t="s">
        <v>181</v>
      </c>
      <c r="D45" s="19" t="s">
        <v>182</v>
      </c>
      <c r="E45" s="19" t="s">
        <v>193</v>
      </c>
      <c r="F45" s="15" t="s">
        <v>172</v>
      </c>
      <c r="G45" s="16">
        <v>79.34</v>
      </c>
      <c r="H45" s="16"/>
      <c r="I45" s="16"/>
      <c r="J45" s="16">
        <v>596.26</v>
      </c>
      <c r="K45" s="16"/>
      <c r="L45" s="16">
        <f t="shared" si="5"/>
        <v>0</v>
      </c>
      <c r="M45" s="36">
        <f t="shared" si="6"/>
        <v>-1</v>
      </c>
      <c r="N45" s="16"/>
      <c r="O45" s="15" t="s">
        <v>83</v>
      </c>
    </row>
    <row r="46" s="1" customFormat="1" ht="58" spans="1:15">
      <c r="A46" s="16">
        <v>44</v>
      </c>
      <c r="B46" s="15" t="s">
        <v>194</v>
      </c>
      <c r="C46" s="17" t="s">
        <v>195</v>
      </c>
      <c r="D46" s="19" t="s">
        <v>196</v>
      </c>
      <c r="E46" s="19" t="s">
        <v>197</v>
      </c>
      <c r="F46" s="15" t="s">
        <v>198</v>
      </c>
      <c r="G46" s="16">
        <v>4.5</v>
      </c>
      <c r="H46" s="16"/>
      <c r="I46" s="16"/>
      <c r="J46" s="16">
        <v>5798.69</v>
      </c>
      <c r="K46" s="16"/>
      <c r="L46" s="16">
        <f t="shared" si="5"/>
        <v>0</v>
      </c>
      <c r="M46" s="36">
        <f t="shared" si="6"/>
        <v>-1</v>
      </c>
      <c r="N46" s="16"/>
      <c r="O46" s="15" t="s">
        <v>83</v>
      </c>
    </row>
    <row r="47" s="4" customFormat="1" ht="72.5" spans="1:15">
      <c r="A47" s="24">
        <v>45</v>
      </c>
      <c r="B47" s="25" t="s">
        <v>199</v>
      </c>
      <c r="C47" s="26" t="s">
        <v>200</v>
      </c>
      <c r="D47" s="18" t="s">
        <v>201</v>
      </c>
      <c r="E47" s="18" t="s">
        <v>202</v>
      </c>
      <c r="F47" s="25" t="s">
        <v>64</v>
      </c>
      <c r="G47" s="24">
        <v>2</v>
      </c>
      <c r="H47" s="24"/>
      <c r="I47" s="24"/>
      <c r="J47" s="16">
        <v>3436.51</v>
      </c>
      <c r="K47" s="24"/>
      <c r="L47" s="16">
        <f t="shared" si="5"/>
        <v>0</v>
      </c>
      <c r="M47" s="36">
        <f t="shared" si="6"/>
        <v>-1</v>
      </c>
      <c r="N47" s="24"/>
      <c r="O47" s="25" t="s">
        <v>83</v>
      </c>
    </row>
    <row r="48" s="1" customFormat="1" ht="58" spans="1:15">
      <c r="A48" s="16">
        <v>46</v>
      </c>
      <c r="B48" s="15" t="s">
        <v>203</v>
      </c>
      <c r="C48" s="17" t="s">
        <v>204</v>
      </c>
      <c r="D48" s="19" t="s">
        <v>205</v>
      </c>
      <c r="E48" s="19" t="s">
        <v>206</v>
      </c>
      <c r="F48" s="15" t="s">
        <v>172</v>
      </c>
      <c r="G48" s="16">
        <v>46</v>
      </c>
      <c r="H48" s="16"/>
      <c r="I48" s="16"/>
      <c r="J48" s="16">
        <v>708.51</v>
      </c>
      <c r="K48" s="16"/>
      <c r="L48" s="16">
        <f t="shared" si="5"/>
        <v>0</v>
      </c>
      <c r="M48" s="36">
        <f t="shared" si="6"/>
        <v>-1</v>
      </c>
      <c r="N48" s="16"/>
      <c r="O48" s="15" t="s">
        <v>83</v>
      </c>
    </row>
    <row r="49" s="1" customFormat="1" ht="58" spans="1:15">
      <c r="A49" s="16">
        <v>47</v>
      </c>
      <c r="B49" s="15" t="s">
        <v>207</v>
      </c>
      <c r="C49" s="17" t="s">
        <v>208</v>
      </c>
      <c r="D49" s="19" t="s">
        <v>209</v>
      </c>
      <c r="E49" s="19" t="s">
        <v>210</v>
      </c>
      <c r="F49" s="15" t="s">
        <v>102</v>
      </c>
      <c r="G49" s="16">
        <v>236.2</v>
      </c>
      <c r="H49" s="16"/>
      <c r="I49" s="16"/>
      <c r="J49" s="16">
        <v>43.63</v>
      </c>
      <c r="K49" s="16"/>
      <c r="L49" s="16">
        <f t="shared" si="5"/>
        <v>0</v>
      </c>
      <c r="M49" s="36">
        <f t="shared" si="6"/>
        <v>-1</v>
      </c>
      <c r="N49" s="16"/>
      <c r="O49" s="15" t="s">
        <v>83</v>
      </c>
    </row>
    <row r="50" s="1" customFormat="1" ht="58" spans="1:15">
      <c r="A50" s="16">
        <v>48</v>
      </c>
      <c r="B50" s="15" t="s">
        <v>211</v>
      </c>
      <c r="C50" s="17" t="s">
        <v>208</v>
      </c>
      <c r="D50" s="19" t="s">
        <v>209</v>
      </c>
      <c r="E50" s="19" t="s">
        <v>210</v>
      </c>
      <c r="F50" s="15" t="s">
        <v>102</v>
      </c>
      <c r="G50" s="16">
        <v>163.8</v>
      </c>
      <c r="H50" s="16"/>
      <c r="I50" s="16"/>
      <c r="J50" s="16">
        <v>53.84</v>
      </c>
      <c r="K50" s="16"/>
      <c r="L50" s="16">
        <f t="shared" si="5"/>
        <v>0</v>
      </c>
      <c r="M50" s="36">
        <f t="shared" si="6"/>
        <v>-1</v>
      </c>
      <c r="N50" s="16"/>
      <c r="O50" s="15" t="s">
        <v>83</v>
      </c>
    </row>
    <row r="51" s="1" customFormat="1" ht="58" spans="1:15">
      <c r="A51" s="16">
        <v>49</v>
      </c>
      <c r="B51" s="15" t="s">
        <v>212</v>
      </c>
      <c r="C51" s="17" t="s">
        <v>213</v>
      </c>
      <c r="D51" s="19" t="s">
        <v>214</v>
      </c>
      <c r="E51" s="19" t="s">
        <v>215</v>
      </c>
      <c r="F51" s="15" t="s">
        <v>102</v>
      </c>
      <c r="G51" s="16">
        <v>236.2</v>
      </c>
      <c r="H51" s="16"/>
      <c r="I51" s="16"/>
      <c r="J51" s="16">
        <v>15.71</v>
      </c>
      <c r="K51" s="16"/>
      <c r="L51" s="16">
        <f t="shared" si="5"/>
        <v>0</v>
      </c>
      <c r="M51" s="36">
        <f t="shared" si="6"/>
        <v>-1</v>
      </c>
      <c r="N51" s="16"/>
      <c r="O51" s="15" t="s">
        <v>83</v>
      </c>
    </row>
    <row r="52" s="1" customFormat="1" ht="58" spans="1:15">
      <c r="A52" s="16">
        <v>50</v>
      </c>
      <c r="B52" s="15" t="s">
        <v>216</v>
      </c>
      <c r="C52" s="17" t="s">
        <v>217</v>
      </c>
      <c r="D52" s="19" t="s">
        <v>214</v>
      </c>
      <c r="E52" s="19" t="s">
        <v>215</v>
      </c>
      <c r="F52" s="15" t="s">
        <v>102</v>
      </c>
      <c r="G52" s="16">
        <v>163.8</v>
      </c>
      <c r="H52" s="16"/>
      <c r="I52" s="16"/>
      <c r="J52" s="16">
        <v>19.74</v>
      </c>
      <c r="K52" s="16"/>
      <c r="L52" s="16">
        <f t="shared" si="5"/>
        <v>0</v>
      </c>
      <c r="M52" s="36">
        <f t="shared" si="6"/>
        <v>-1</v>
      </c>
      <c r="N52" s="16"/>
      <c r="O52" s="15" t="s">
        <v>83</v>
      </c>
    </row>
    <row r="53" s="1" customFormat="1" ht="72.5" spans="1:15">
      <c r="A53" s="16">
        <v>51</v>
      </c>
      <c r="B53" s="15" t="s">
        <v>218</v>
      </c>
      <c r="C53" s="17" t="s">
        <v>219</v>
      </c>
      <c r="D53" s="19" t="s">
        <v>220</v>
      </c>
      <c r="E53" s="19" t="s">
        <v>221</v>
      </c>
      <c r="F53" s="15" t="s">
        <v>102</v>
      </c>
      <c r="G53" s="16">
        <v>58.99</v>
      </c>
      <c r="H53" s="16"/>
      <c r="I53" s="16"/>
      <c r="J53" s="16">
        <v>101.72</v>
      </c>
      <c r="K53" s="16"/>
      <c r="L53" s="16">
        <f t="shared" si="5"/>
        <v>0</v>
      </c>
      <c r="M53" s="36">
        <f t="shared" si="6"/>
        <v>-1</v>
      </c>
      <c r="N53" s="16"/>
      <c r="O53" s="15" t="s">
        <v>83</v>
      </c>
    </row>
    <row r="54" s="1" customFormat="1" ht="58" spans="1:15">
      <c r="A54" s="16">
        <v>52</v>
      </c>
      <c r="B54" s="15" t="s">
        <v>222</v>
      </c>
      <c r="C54" s="17" t="s">
        <v>223</v>
      </c>
      <c r="D54" s="19" t="s">
        <v>224</v>
      </c>
      <c r="E54" s="19" t="s">
        <v>225</v>
      </c>
      <c r="F54" s="15" t="s">
        <v>102</v>
      </c>
      <c r="G54" s="16">
        <v>72</v>
      </c>
      <c r="H54" s="16"/>
      <c r="I54" s="16"/>
      <c r="J54" s="16">
        <v>206.86</v>
      </c>
      <c r="K54" s="16"/>
      <c r="L54" s="16">
        <f t="shared" si="5"/>
        <v>0</v>
      </c>
      <c r="M54" s="36">
        <f t="shared" si="6"/>
        <v>-1</v>
      </c>
      <c r="N54" s="16"/>
      <c r="O54" s="15" t="s">
        <v>83</v>
      </c>
    </row>
    <row r="55" s="1" customFormat="1" ht="58" spans="1:15">
      <c r="A55" s="16">
        <v>53</v>
      </c>
      <c r="B55" s="15" t="s">
        <v>226</v>
      </c>
      <c r="C55" s="17" t="s">
        <v>227</v>
      </c>
      <c r="D55" s="19" t="s">
        <v>228</v>
      </c>
      <c r="E55" s="19" t="s">
        <v>229</v>
      </c>
      <c r="F55" s="15" t="s">
        <v>102</v>
      </c>
      <c r="G55" s="16">
        <v>58.99</v>
      </c>
      <c r="H55" s="16"/>
      <c r="I55" s="16"/>
      <c r="J55" s="16">
        <v>60.11</v>
      </c>
      <c r="K55" s="16"/>
      <c r="L55" s="16">
        <f t="shared" si="5"/>
        <v>0</v>
      </c>
      <c r="M55" s="36">
        <f t="shared" si="6"/>
        <v>-1</v>
      </c>
      <c r="N55" s="16"/>
      <c r="O55" s="15" t="s">
        <v>83</v>
      </c>
    </row>
    <row r="56" s="1" customFormat="1" ht="58" spans="1:15">
      <c r="A56" s="16">
        <v>54</v>
      </c>
      <c r="B56" s="15" t="s">
        <v>230</v>
      </c>
      <c r="C56" s="17" t="s">
        <v>231</v>
      </c>
      <c r="D56" s="19" t="s">
        <v>232</v>
      </c>
      <c r="E56" s="19" t="s">
        <v>233</v>
      </c>
      <c r="F56" s="15" t="s">
        <v>234</v>
      </c>
      <c r="G56" s="16">
        <v>3</v>
      </c>
      <c r="H56" s="16"/>
      <c r="I56" s="16"/>
      <c r="J56" s="16">
        <v>1637.17</v>
      </c>
      <c r="K56" s="16"/>
      <c r="L56" s="16">
        <f t="shared" si="5"/>
        <v>0</v>
      </c>
      <c r="M56" s="36">
        <f t="shared" si="6"/>
        <v>-1</v>
      </c>
      <c r="N56" s="16"/>
      <c r="O56" s="15" t="s">
        <v>83</v>
      </c>
    </row>
    <row r="57" s="1" customFormat="1" ht="58" spans="1:15">
      <c r="A57" s="16">
        <v>55</v>
      </c>
      <c r="B57" s="15" t="s">
        <v>235</v>
      </c>
      <c r="C57" s="17" t="s">
        <v>236</v>
      </c>
      <c r="D57" s="19" t="s">
        <v>237</v>
      </c>
      <c r="E57" s="19" t="s">
        <v>238</v>
      </c>
      <c r="F57" s="15" t="s">
        <v>234</v>
      </c>
      <c r="G57" s="16">
        <v>3</v>
      </c>
      <c r="H57" s="16"/>
      <c r="I57" s="16"/>
      <c r="J57" s="16">
        <v>473.74</v>
      </c>
      <c r="K57" s="16"/>
      <c r="L57" s="16">
        <f t="shared" si="5"/>
        <v>0</v>
      </c>
      <c r="M57" s="36">
        <f t="shared" si="6"/>
        <v>-1</v>
      </c>
      <c r="N57" s="16"/>
      <c r="O57" s="15" t="s">
        <v>83</v>
      </c>
    </row>
    <row r="58" s="4" customFormat="1" ht="101.5" spans="1:15">
      <c r="A58" s="24">
        <v>56</v>
      </c>
      <c r="B58" s="25" t="s">
        <v>239</v>
      </c>
      <c r="C58" s="26" t="s">
        <v>240</v>
      </c>
      <c r="D58" s="18" t="s">
        <v>241</v>
      </c>
      <c r="E58" s="18" t="s">
        <v>242</v>
      </c>
      <c r="F58" s="25" t="s">
        <v>64</v>
      </c>
      <c r="G58" s="24">
        <v>2</v>
      </c>
      <c r="H58" s="24"/>
      <c r="I58" s="24"/>
      <c r="J58" s="16">
        <v>4262.11</v>
      </c>
      <c r="K58" s="24"/>
      <c r="L58" s="16">
        <f t="shared" si="5"/>
        <v>0</v>
      </c>
      <c r="M58" s="36">
        <f t="shared" si="6"/>
        <v>-1</v>
      </c>
      <c r="N58" s="24"/>
      <c r="O58" s="25" t="s">
        <v>83</v>
      </c>
    </row>
    <row r="59" s="4" customFormat="1" ht="58" spans="1:15">
      <c r="A59" s="24">
        <v>57</v>
      </c>
      <c r="B59" s="25" t="s">
        <v>243</v>
      </c>
      <c r="C59" s="26" t="s">
        <v>244</v>
      </c>
      <c r="D59" s="18" t="s">
        <v>245</v>
      </c>
      <c r="E59" s="18" t="s">
        <v>246</v>
      </c>
      <c r="F59" s="25" t="s">
        <v>64</v>
      </c>
      <c r="G59" s="24">
        <v>2</v>
      </c>
      <c r="H59" s="24"/>
      <c r="I59" s="24"/>
      <c r="J59" s="16">
        <v>1300</v>
      </c>
      <c r="K59" s="24"/>
      <c r="L59" s="16">
        <f t="shared" si="5"/>
        <v>0</v>
      </c>
      <c r="M59" s="36">
        <f t="shared" si="6"/>
        <v>-1</v>
      </c>
      <c r="N59" s="24"/>
      <c r="O59" s="25" t="s">
        <v>83</v>
      </c>
    </row>
    <row r="60" s="1" customFormat="1" ht="29" spans="1:22">
      <c r="A60" s="24">
        <v>58</v>
      </c>
      <c r="B60" s="27" t="s">
        <v>69</v>
      </c>
      <c r="C60" s="27"/>
      <c r="D60" s="27" t="s">
        <v>70</v>
      </c>
      <c r="E60" s="27" t="s">
        <v>247</v>
      </c>
      <c r="F60" s="28" t="s">
        <v>64</v>
      </c>
      <c r="G60" s="16">
        <v>1</v>
      </c>
      <c r="H60" s="16"/>
      <c r="I60" s="16"/>
      <c r="J60" s="16">
        <v>12462.68</v>
      </c>
      <c r="K60" s="16"/>
      <c r="L60" s="16">
        <f>ROUND(SUM(L3:L59)*2%,2)</f>
        <v>0</v>
      </c>
      <c r="M60" s="16"/>
      <c r="N60" s="16"/>
      <c r="O60" s="37"/>
      <c r="P60" s="38"/>
      <c r="Q60" s="38"/>
      <c r="R60" s="41"/>
      <c r="S60" s="41"/>
      <c r="T60" s="41"/>
      <c r="U60" s="41"/>
      <c r="V60" s="41"/>
    </row>
    <row r="61" s="5" customFormat="1" ht="33" customHeight="1" spans="1:22">
      <c r="A61" s="24">
        <v>59</v>
      </c>
      <c r="B61" s="29" t="s">
        <v>7</v>
      </c>
      <c r="C61" s="30"/>
      <c r="D61" s="30"/>
      <c r="E61" s="30"/>
      <c r="F61" s="31"/>
      <c r="G61" s="32"/>
      <c r="H61" s="32"/>
      <c r="I61" s="32"/>
      <c r="J61" s="39"/>
      <c r="K61" s="39"/>
      <c r="L61" s="39">
        <f>SUM(L3:L60)</f>
        <v>0</v>
      </c>
      <c r="M61" s="16"/>
      <c r="N61" s="16"/>
      <c r="O61" s="30"/>
      <c r="P61" s="40"/>
      <c r="Q61" s="40"/>
      <c r="R61" s="42"/>
      <c r="S61" s="42"/>
      <c r="T61" s="42"/>
      <c r="U61" s="42"/>
      <c r="V61" s="42"/>
    </row>
  </sheetData>
  <mergeCells count="1">
    <mergeCell ref="A1:N1"/>
  </mergeCells>
  <pageMargins left="0.7" right="0.7" top="0.75" bottom="0.75" header="0.3" footer="0.3"/>
  <pageSetup paperSize="9" scale="63" fitToHeight="0" orientation="landscape"/>
  <headerFooter/>
  <ignoredErrors>
    <ignoredError sqref="L38:M38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5" master=""/>
  <rangeList sheetStid="4" master="">
    <arrUserId title="备注" rangeCreator="" othersAccessPermission="edit"/>
  </rangeList>
  <rangeList sheetStid="3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DingTalk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汇总表</vt:lpstr>
      <vt:lpstr>绕城高速隧道消防改造项目工程量清单</vt:lpstr>
      <vt:lpstr>巫山服务区消防系统改造项目工程量清单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Kevin</cp:lastModifiedBy>
  <dcterms:created xsi:type="dcterms:W3CDTF">2006-09-16T00:00:00Z</dcterms:created>
  <dcterms:modified xsi:type="dcterms:W3CDTF">2024-07-25T08:28:45Z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7F45668E5464414AAE1F0405F86E7BFE_13</vt:lpwstr>
  </property>
  <property fmtid="{D5CDD505-2E9C-101B-9397-08002B2CF9AE}" pid="3" name="KSOProductBuildVer">
    <vt:lpwstr>2052-12.1.0.16120</vt:lpwstr>
  </property>
  <property fmtid="{D5CDD505-2E9C-101B-9397-08002B2CF9AE}" pid="4" name="KSOReadingLayout">
    <vt:bool>true</vt:bool>
  </property>
</Properties>
</file>