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汇总表" sheetId="1" r:id="rId1"/>
    <sheet name="招标工程量清单" sheetId="2" r:id="rId2"/>
  </sheets>
  <calcPr calcId="144525"/>
</workbook>
</file>

<file path=xl/sharedStrings.xml><?xml version="1.0" encoding="utf-8"?>
<sst xmlns="http://schemas.openxmlformats.org/spreadsheetml/2006/main" count="155" uniqueCount="83">
  <si>
    <t>汇总表</t>
  </si>
  <si>
    <t>序号</t>
  </si>
  <si>
    <t>名称</t>
  </si>
  <si>
    <t>类型</t>
  </si>
  <si>
    <t>招标限价金额
（元）</t>
  </si>
  <si>
    <t>投标金额（元）</t>
  </si>
  <si>
    <t>备注</t>
  </si>
  <si>
    <t>一</t>
  </si>
  <si>
    <t>日常维护</t>
  </si>
  <si>
    <t>联网监控系统运维</t>
  </si>
  <si>
    <t>系统运维</t>
  </si>
  <si>
    <t>联网收费系统运维</t>
  </si>
  <si>
    <t>智慧建设系统运维</t>
  </si>
  <si>
    <t>其他系统</t>
  </si>
  <si>
    <t>二</t>
  </si>
  <si>
    <t>专项运维</t>
  </si>
  <si>
    <t>总价</t>
  </si>
  <si>
    <t>首讯公司2025年软件运维劳务分包采购服务清单</t>
  </si>
  <si>
    <t>一、常规运维</t>
  </si>
  <si>
    <t>运维项目</t>
  </si>
  <si>
    <t>工作内容</t>
  </si>
  <si>
    <t>计量规则</t>
  </si>
  <si>
    <t>单位</t>
  </si>
  <si>
    <t>数量</t>
  </si>
  <si>
    <t>日常维护次数</t>
  </si>
  <si>
    <t>日常维护单价限价
（元/次/套）</t>
  </si>
  <si>
    <t>日常维护投标单价（元）</t>
  </si>
  <si>
    <t>投标金额
（元）</t>
  </si>
  <si>
    <t>（一）、联网监控系统运维</t>
  </si>
  <si>
    <t>智慧道路监测与应急处置平台-路段</t>
  </si>
  <si>
    <r>
      <rPr>
        <sz val="10"/>
        <color rgb="FF000000"/>
        <rFont val="Arial"/>
        <charset val="134"/>
      </rPr>
      <t>1.</t>
    </r>
    <r>
      <rPr>
        <sz val="10"/>
        <color rgb="FF000000"/>
        <rFont val="宋体"/>
        <charset val="134"/>
      </rPr>
      <t>日常巡查、日常维护、故障维修、数据备份等工作；</t>
    </r>
    <r>
      <rPr>
        <sz val="10"/>
        <color rgb="FF000000"/>
        <rFont val="Arial"/>
        <charset val="134"/>
      </rPr>
      <t xml:space="preserve">
2.</t>
    </r>
    <r>
      <rPr>
        <sz val="10"/>
        <color rgb="FF000000"/>
        <rFont val="宋体"/>
        <charset val="134"/>
      </rPr>
      <t>详见软件运维《首讯公司2025年软件运维工作内容》。</t>
    </r>
  </si>
  <si>
    <t>套</t>
  </si>
  <si>
    <t>各路段独立部署</t>
  </si>
  <si>
    <t>智慧道路监测与应急处置平台-总中心</t>
  </si>
  <si>
    <t>总中心部署，各标段授权使用及维护</t>
  </si>
  <si>
    <t>ETC门架在线监测系统</t>
  </si>
  <si>
    <t>时钟同步系统</t>
  </si>
  <si>
    <t>重庆高速公路视频市级云平台</t>
  </si>
  <si>
    <t>重庆高速移动应用管理平台</t>
  </si>
  <si>
    <t>小计（A1）</t>
  </si>
  <si>
    <t>（二）、联网收费系统运维</t>
  </si>
  <si>
    <t>联网收费天网稽核平台</t>
  </si>
  <si>
    <t>总中心部署，各路段授权使用及维护</t>
  </si>
  <si>
    <t>车道收费系统</t>
  </si>
  <si>
    <t>路段独立部署</t>
  </si>
  <si>
    <t>收费站核销管理系统</t>
  </si>
  <si>
    <t>车道远程辅助系统</t>
  </si>
  <si>
    <t>广场治超系统</t>
  </si>
  <si>
    <t>门架计费系统</t>
  </si>
  <si>
    <t>小计（A2）</t>
  </si>
  <si>
    <t>（三）、智慧建设系统运维</t>
  </si>
  <si>
    <t>建设管理平台</t>
  </si>
  <si>
    <t>安全管理平台</t>
  </si>
  <si>
    <t>质量管理平台</t>
  </si>
  <si>
    <t>计量管理平台</t>
  </si>
  <si>
    <t>电子档案平台</t>
  </si>
  <si>
    <t>小计（A3）</t>
  </si>
  <si>
    <t>（四）、其他系统</t>
  </si>
  <si>
    <t>桥梁健康监测单桥子系统</t>
  </si>
  <si>
    <r>
      <rPr>
        <sz val="10"/>
        <color rgb="FF000000"/>
        <rFont val="Arial"/>
        <charset val="134"/>
      </rPr>
      <t>1.日常巡查、日常维护、故障维修、数据备份等工作；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Arial"/>
        <charset val="134"/>
      </rPr>
      <t>2.详见软件运维《首讯公司2025年软件运维工作内容》。</t>
    </r>
  </si>
  <si>
    <r>
      <rPr>
        <sz val="10"/>
        <color rgb="FF000000"/>
        <rFont val="Arial"/>
        <charset val="134"/>
      </rPr>
      <t>1.依据清单所示，按系统维护要求的数量以次/套计量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2.含人工费用，辅材、机械费甲供。</t>
    </r>
  </si>
  <si>
    <t>机电运维平台</t>
  </si>
  <si>
    <t>重庆高速综合智治平台</t>
  </si>
  <si>
    <t>总中心监控大厅日常维护</t>
  </si>
  <si>
    <t>小计（A4）</t>
  </si>
  <si>
    <t>小计A=A1+A2+A3+A4</t>
  </si>
  <si>
    <t>二、专项运维</t>
  </si>
  <si>
    <t>功能点（个）</t>
  </si>
  <si>
    <t>/</t>
  </si>
  <si>
    <t>运维升级单价（元/个）</t>
  </si>
  <si>
    <t>小计（元）</t>
  </si>
  <si>
    <t>迭代升级开发</t>
  </si>
  <si>
    <r>
      <rPr>
        <sz val="10"/>
        <color rgb="FF000000"/>
        <rFont val="Arial"/>
        <charset val="134"/>
      </rPr>
      <t>1.</t>
    </r>
    <r>
      <rPr>
        <sz val="10"/>
        <color rgb="FF000000"/>
        <rFont val="宋体"/>
        <charset val="134"/>
      </rPr>
      <t>系统的迭代升级及开发；</t>
    </r>
    <r>
      <rPr>
        <sz val="10"/>
        <color rgb="FF000000"/>
        <rFont val="Arial"/>
        <charset val="134"/>
      </rPr>
      <t xml:space="preserve">
2.</t>
    </r>
    <r>
      <rPr>
        <sz val="10"/>
        <color rgb="FF000000"/>
        <rFont val="宋体"/>
        <charset val="134"/>
      </rPr>
      <t>详见软件运维《首讯公司2025年软件运维工作内容》。</t>
    </r>
  </si>
  <si>
    <t>个</t>
  </si>
  <si>
    <t>按照系统迭代升级技术方案对系统进行二次开发编码</t>
  </si>
  <si>
    <t>定制化需求实现</t>
  </si>
  <si>
    <r>
      <rPr>
        <sz val="10"/>
        <color rgb="FF000000"/>
        <rFont val="Arial"/>
        <charset val="134"/>
      </rPr>
      <t>1.</t>
    </r>
    <r>
      <rPr>
        <sz val="10"/>
        <color rgb="FF000000"/>
        <rFont val="宋体"/>
        <charset val="134"/>
      </rPr>
      <t>根据客户新增或定制化功能调整需求进行开发编码；</t>
    </r>
    <r>
      <rPr>
        <sz val="10"/>
        <color rgb="FF000000"/>
        <rFont val="Arial"/>
        <charset val="134"/>
      </rPr>
      <t xml:space="preserve">
2.</t>
    </r>
    <r>
      <rPr>
        <sz val="10"/>
        <color rgb="FF000000"/>
        <rFont val="宋体"/>
        <charset val="134"/>
      </rPr>
      <t>详见软件运维《首讯公司2025年软件运维工作内容》。</t>
    </r>
  </si>
  <si>
    <t>根据客户新增或定制化功能调整需求进行开发编码</t>
  </si>
  <si>
    <t>专项改造实施</t>
  </si>
  <si>
    <r>
      <rPr>
        <sz val="10"/>
        <color rgb="FF000000"/>
        <rFont val="Arial"/>
        <charset val="134"/>
      </rPr>
      <t>1.</t>
    </r>
    <r>
      <rPr>
        <sz val="10"/>
        <color rgb="FF000000"/>
        <rFont val="宋体"/>
        <charset val="134"/>
      </rPr>
      <t>根据客户专项改造需要，进行软件应用部署实施；</t>
    </r>
    <r>
      <rPr>
        <sz val="10"/>
        <color rgb="FF000000"/>
        <rFont val="Arial"/>
        <charset val="134"/>
      </rPr>
      <t xml:space="preserve">
2.</t>
    </r>
    <r>
      <rPr>
        <sz val="10"/>
        <color rgb="FF000000"/>
        <rFont val="宋体"/>
        <charset val="134"/>
      </rPr>
      <t>详见软件运维《首讯公司2025年软件运维工作内容》。</t>
    </r>
  </si>
  <si>
    <t>根据客户专项改造需要，进行软件应用部署实施</t>
  </si>
  <si>
    <t>小计(B)</t>
  </si>
  <si>
    <t>合计(A+B)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</si>
</sst>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Protection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5" xfId="0" applyFont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1" fillId="0" borderId="3" xfId="0" applyFont="1" applyFill="1" applyBorder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I8" sqref="I8"/>
    </sheetView>
  </sheetViews>
  <sheetFormatPr defaultColWidth="8.66666666666667" defaultRowHeight="14.25" customHeight="1" outlineLevelCol="5"/>
  <cols>
    <col min="1" max="1" width="7.33333333333333" style="30" customWidth="1"/>
    <col min="2" max="2" width="23.1666666666667" customWidth="1"/>
    <col min="3" max="3" width="10.1666666666667" customWidth="1"/>
    <col min="4" max="4" width="16" customWidth="1"/>
    <col min="5" max="5" width="16.3333333333333" customWidth="1"/>
    <col min="6" max="6" width="11" customWidth="1"/>
    <col min="9" max="9" width="12.625"/>
  </cols>
  <sheetData>
    <row r="1" ht="39" customHeight="1" spans="1:6">
      <c r="A1" s="31" t="s">
        <v>0</v>
      </c>
      <c r="B1" s="31"/>
      <c r="C1" s="31"/>
      <c r="D1" s="31"/>
      <c r="E1" s="31"/>
      <c r="F1" s="31"/>
    </row>
    <row r="2" ht="36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</row>
    <row r="3" ht="25" customHeight="1" spans="1:6">
      <c r="A3" s="32" t="s">
        <v>7</v>
      </c>
      <c r="B3" s="33" t="s">
        <v>8</v>
      </c>
      <c r="C3" s="33"/>
      <c r="D3" s="34">
        <f>SUM(D4:D7)</f>
        <v>10548228.36</v>
      </c>
      <c r="E3" s="34">
        <f>SUM(E4:E7)</f>
        <v>0</v>
      </c>
      <c r="F3" s="33"/>
    </row>
    <row r="4" ht="25" customHeight="1" outlineLevel="1" spans="1:6">
      <c r="A4" s="32">
        <v>1</v>
      </c>
      <c r="B4" s="35" t="s">
        <v>9</v>
      </c>
      <c r="C4" s="36" t="s">
        <v>10</v>
      </c>
      <c r="D4" s="37">
        <f>招标工程量清单!I11</f>
        <v>2079591.36</v>
      </c>
      <c r="E4" s="33"/>
      <c r="F4" s="33"/>
    </row>
    <row r="5" ht="25" customHeight="1" outlineLevel="1" spans="1:6">
      <c r="A5" s="32">
        <v>2</v>
      </c>
      <c r="B5" s="35" t="s">
        <v>11</v>
      </c>
      <c r="C5" s="36" t="s">
        <v>10</v>
      </c>
      <c r="D5" s="37">
        <f>招标工程量清单!I19</f>
        <v>3250047</v>
      </c>
      <c r="E5" s="33"/>
      <c r="F5" s="33"/>
    </row>
    <row r="6" ht="25" customHeight="1" outlineLevel="1" spans="1:6">
      <c r="A6" s="32">
        <v>3</v>
      </c>
      <c r="B6" s="35" t="s">
        <v>12</v>
      </c>
      <c r="C6" s="36" t="s">
        <v>10</v>
      </c>
      <c r="D6" s="37">
        <f>招标工程量清单!I26</f>
        <v>2595214.2</v>
      </c>
      <c r="E6" s="33"/>
      <c r="F6" s="33"/>
    </row>
    <row r="7" ht="25" customHeight="1" outlineLevel="1" spans="1:6">
      <c r="A7" s="32">
        <v>4</v>
      </c>
      <c r="B7" s="35" t="s">
        <v>13</v>
      </c>
      <c r="C7" s="36" t="s">
        <v>10</v>
      </c>
      <c r="D7" s="37">
        <f>招标工程量清单!I32</f>
        <v>2623375.8</v>
      </c>
      <c r="E7" s="33"/>
      <c r="F7" s="33"/>
    </row>
    <row r="8" ht="25" customHeight="1" spans="1:6">
      <c r="A8" s="32" t="s">
        <v>14</v>
      </c>
      <c r="B8" s="33" t="s">
        <v>15</v>
      </c>
      <c r="C8" s="32"/>
      <c r="D8" s="37">
        <f>D9</f>
        <v>3030013.69</v>
      </c>
      <c r="E8" s="37">
        <f>E9</f>
        <v>0</v>
      </c>
      <c r="F8" s="33"/>
    </row>
    <row r="9" ht="25" customHeight="1" outlineLevel="1" spans="1:6">
      <c r="A9" s="32">
        <v>1</v>
      </c>
      <c r="B9" s="38" t="s">
        <v>15</v>
      </c>
      <c r="C9" s="39" t="s">
        <v>15</v>
      </c>
      <c r="D9" s="37">
        <f>招标工程量清单!I39</f>
        <v>3030013.69</v>
      </c>
      <c r="E9" s="33"/>
      <c r="F9" s="33"/>
    </row>
    <row r="10" ht="25" customHeight="1" spans="1:6">
      <c r="A10" s="32"/>
      <c r="B10" s="9" t="s">
        <v>16</v>
      </c>
      <c r="C10" s="40"/>
      <c r="D10" s="40">
        <f>D8+D3</f>
        <v>13578242.05</v>
      </c>
      <c r="E10" s="40">
        <f>E8+E3</f>
        <v>0</v>
      </c>
      <c r="F10" s="33"/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40"/>
  <sheetViews>
    <sheetView tabSelected="1" workbookViewId="0">
      <pane ySplit="3" topLeftCell="A46" activePane="bottomLeft" state="frozen"/>
      <selection/>
      <selection pane="bottomLeft" activeCell="K31" sqref="K31"/>
    </sheetView>
  </sheetViews>
  <sheetFormatPr defaultColWidth="9" defaultRowHeight="20" customHeight="1"/>
  <cols>
    <col min="1" max="1" width="5.16666666666667" style="2" customWidth="1"/>
    <col min="2" max="2" width="17.1666666666667" style="3" customWidth="1"/>
    <col min="3" max="3" width="19.625" style="3" customWidth="1"/>
    <col min="4" max="4" width="17.1666666666667" style="3" customWidth="1"/>
    <col min="5" max="5" width="4.33333333333333" style="3" customWidth="1"/>
    <col min="6" max="7" width="8.16666666666667" style="4" customWidth="1"/>
    <col min="8" max="8" width="15.8333333333333" style="4" customWidth="1"/>
    <col min="9" max="11" width="13.375" style="5" customWidth="1"/>
    <col min="12" max="12" width="30.6666666666667" style="2" customWidth="1"/>
  </cols>
  <sheetData>
    <row r="1" ht="60" customHeight="1" spans="1:12">
      <c r="A1" s="6" t="s">
        <v>17</v>
      </c>
      <c r="B1" s="7"/>
      <c r="C1" s="7"/>
      <c r="D1" s="7"/>
      <c r="E1" s="7"/>
      <c r="F1" s="7"/>
      <c r="G1" s="7"/>
      <c r="H1" s="7"/>
      <c r="I1" s="7"/>
      <c r="J1" s="21"/>
      <c r="K1" s="21"/>
      <c r="L1" s="22"/>
    </row>
    <row r="2" ht="30" customHeight="1" spans="1:12">
      <c r="A2" s="8" t="s">
        <v>18</v>
      </c>
      <c r="B2" s="8"/>
      <c r="C2" s="8"/>
      <c r="D2" s="8"/>
      <c r="E2" s="8"/>
      <c r="F2" s="9"/>
      <c r="G2" s="9"/>
      <c r="H2" s="9"/>
      <c r="I2" s="23"/>
      <c r="J2" s="23"/>
      <c r="K2" s="23"/>
      <c r="L2" s="8"/>
    </row>
    <row r="3" ht="33" customHeight="1" spans="1:12">
      <c r="A3" s="9" t="s">
        <v>1</v>
      </c>
      <c r="B3" s="10" t="s">
        <v>19</v>
      </c>
      <c r="C3" s="11" t="s">
        <v>20</v>
      </c>
      <c r="D3" s="11" t="s">
        <v>21</v>
      </c>
      <c r="E3" s="10" t="s">
        <v>22</v>
      </c>
      <c r="F3" s="12" t="s">
        <v>23</v>
      </c>
      <c r="G3" s="13" t="s">
        <v>24</v>
      </c>
      <c r="H3" s="13" t="s">
        <v>25</v>
      </c>
      <c r="I3" s="13" t="s">
        <v>4</v>
      </c>
      <c r="J3" s="24" t="s">
        <v>26</v>
      </c>
      <c r="K3" s="24" t="s">
        <v>27</v>
      </c>
      <c r="L3" s="9" t="s">
        <v>6</v>
      </c>
    </row>
    <row r="4" ht="33" customHeight="1" spans="1:12">
      <c r="A4" s="14" t="s">
        <v>28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="1" customFormat="1" ht="33" customHeight="1" spans="1:12">
      <c r="A5" s="15">
        <v>1</v>
      </c>
      <c r="B5" s="15" t="s">
        <v>29</v>
      </c>
      <c r="C5" s="15" t="s">
        <v>30</v>
      </c>
      <c r="D5" s="16" t="str">
        <f t="shared" ref="D5:D10" si="0">"1.依据清单所示，按系统维护要求的数量以次/"&amp;E5&amp;"计量
2.含人工费用，辅材、机械费甲供。"</f>
        <v>1.依据清单所示，按系统维护要求的数量以次/套计量
2.含人工费用，辅材、机械费甲供。</v>
      </c>
      <c r="E5" s="13" t="s">
        <v>31</v>
      </c>
      <c r="F5" s="17">
        <v>54</v>
      </c>
      <c r="G5" s="12">
        <v>12</v>
      </c>
      <c r="H5" s="12">
        <v>2337.9</v>
      </c>
      <c r="I5" s="25">
        <f t="shared" ref="I5:I10" si="1">F5*G5*H5</f>
        <v>1514959.2</v>
      </c>
      <c r="J5" s="25"/>
      <c r="K5" s="25">
        <f t="shared" ref="K5:K10" si="2">F5*G5*J5</f>
        <v>0</v>
      </c>
      <c r="L5" s="26" t="s">
        <v>32</v>
      </c>
    </row>
    <row r="6" s="1" customFormat="1" ht="33" customHeight="1" spans="1:12">
      <c r="A6" s="15">
        <v>2</v>
      </c>
      <c r="B6" s="15" t="s">
        <v>33</v>
      </c>
      <c r="C6" s="15" t="s">
        <v>30</v>
      </c>
      <c r="D6" s="16" t="str">
        <f t="shared" si="0"/>
        <v>1.依据清单所示，按系统维护要求的数量以次/套计量
2.含人工费用，辅材、机械费甲供。</v>
      </c>
      <c r="E6" s="13" t="s">
        <v>31</v>
      </c>
      <c r="F6" s="17">
        <v>1</v>
      </c>
      <c r="G6" s="12">
        <v>12</v>
      </c>
      <c r="H6" s="12">
        <v>2337.9</v>
      </c>
      <c r="I6" s="25">
        <f t="shared" si="1"/>
        <v>28054.8</v>
      </c>
      <c r="J6" s="25"/>
      <c r="K6" s="25">
        <f t="shared" si="2"/>
        <v>0</v>
      </c>
      <c r="L6" s="26" t="s">
        <v>34</v>
      </c>
    </row>
    <row r="7" s="1" customFormat="1" ht="33" customHeight="1" spans="1:12">
      <c r="A7" s="15">
        <v>3</v>
      </c>
      <c r="B7" s="15" t="s">
        <v>35</v>
      </c>
      <c r="C7" s="15" t="s">
        <v>30</v>
      </c>
      <c r="D7" s="16" t="str">
        <f t="shared" si="0"/>
        <v>1.依据清单所示，按系统维护要求的数量以次/套计量
2.含人工费用，辅材、机械费甲供。</v>
      </c>
      <c r="E7" s="13" t="s">
        <v>31</v>
      </c>
      <c r="F7" s="17">
        <v>1</v>
      </c>
      <c r="G7" s="12">
        <v>12</v>
      </c>
      <c r="H7" s="12">
        <v>779</v>
      </c>
      <c r="I7" s="25">
        <f t="shared" si="1"/>
        <v>9348</v>
      </c>
      <c r="J7" s="25"/>
      <c r="K7" s="25">
        <f t="shared" si="2"/>
        <v>0</v>
      </c>
      <c r="L7" s="26" t="s">
        <v>34</v>
      </c>
    </row>
    <row r="8" s="1" customFormat="1" ht="33" customHeight="1" spans="1:12">
      <c r="A8" s="15">
        <v>4</v>
      </c>
      <c r="B8" s="15" t="s">
        <v>36</v>
      </c>
      <c r="C8" s="15" t="s">
        <v>30</v>
      </c>
      <c r="D8" s="16" t="str">
        <f t="shared" si="0"/>
        <v>1.依据清单所示，按系统维护要求的数量以次/套计量
2.含人工费用，辅材、机械费甲供。</v>
      </c>
      <c r="E8" s="13" t="s">
        <v>31</v>
      </c>
      <c r="F8" s="17">
        <v>1</v>
      </c>
      <c r="G8" s="12">
        <v>12</v>
      </c>
      <c r="H8" s="12">
        <v>389.5</v>
      </c>
      <c r="I8" s="25">
        <f t="shared" si="1"/>
        <v>4674</v>
      </c>
      <c r="J8" s="25"/>
      <c r="K8" s="25">
        <f t="shared" si="2"/>
        <v>0</v>
      </c>
      <c r="L8" s="26" t="s">
        <v>34</v>
      </c>
    </row>
    <row r="9" s="1" customFormat="1" ht="33" customHeight="1" spans="1:12">
      <c r="A9" s="15">
        <v>5</v>
      </c>
      <c r="B9" s="15" t="s">
        <v>37</v>
      </c>
      <c r="C9" s="15" t="s">
        <v>30</v>
      </c>
      <c r="D9" s="16" t="str">
        <f t="shared" si="0"/>
        <v>1.依据清单所示，按系统维护要求的数量以次/套计量
2.含人工费用，辅材、机械费甲供。</v>
      </c>
      <c r="E9" s="13" t="s">
        <v>31</v>
      </c>
      <c r="F9" s="17">
        <v>55</v>
      </c>
      <c r="G9" s="12">
        <v>12</v>
      </c>
      <c r="H9" s="12">
        <v>779</v>
      </c>
      <c r="I9" s="25">
        <f t="shared" si="1"/>
        <v>514140</v>
      </c>
      <c r="J9" s="25"/>
      <c r="K9" s="25">
        <f t="shared" si="2"/>
        <v>0</v>
      </c>
      <c r="L9" s="26" t="s">
        <v>32</v>
      </c>
    </row>
    <row r="10" s="1" customFormat="1" ht="33" customHeight="1" spans="1:12">
      <c r="A10" s="15">
        <v>6</v>
      </c>
      <c r="B10" s="15" t="s">
        <v>38</v>
      </c>
      <c r="C10" s="15" t="s">
        <v>30</v>
      </c>
      <c r="D10" s="16" t="str">
        <f t="shared" si="0"/>
        <v>1.依据清单所示，按系统维护要求的数量以次/套计量
2.含人工费用，辅材、机械费甲供。</v>
      </c>
      <c r="E10" s="13" t="s">
        <v>31</v>
      </c>
      <c r="F10" s="17">
        <v>1</v>
      </c>
      <c r="G10" s="12">
        <v>12</v>
      </c>
      <c r="H10" s="12">
        <v>701.28</v>
      </c>
      <c r="I10" s="25">
        <f t="shared" si="1"/>
        <v>8415.36</v>
      </c>
      <c r="J10" s="25"/>
      <c r="K10" s="25">
        <f t="shared" si="2"/>
        <v>0</v>
      </c>
      <c r="L10" s="26" t="s">
        <v>34</v>
      </c>
    </row>
    <row r="11" s="1" customFormat="1" ht="33" customHeight="1" spans="1:12">
      <c r="A11" s="14"/>
      <c r="B11" s="9" t="s">
        <v>39</v>
      </c>
      <c r="C11" s="9"/>
      <c r="D11" s="16"/>
      <c r="E11" s="18"/>
      <c r="F11" s="18"/>
      <c r="G11" s="18"/>
      <c r="H11" s="18"/>
      <c r="I11" s="18">
        <f>SUM(I5:I10)</f>
        <v>2079591.36</v>
      </c>
      <c r="J11" s="18"/>
      <c r="K11" s="18">
        <f>SUM(K5:K10)</f>
        <v>0</v>
      </c>
      <c r="L11" s="14"/>
    </row>
    <row r="12" s="1" customFormat="1" ht="33" customHeight="1" spans="1:12">
      <c r="A12" s="14" t="s">
        <v>40</v>
      </c>
      <c r="B12" s="14"/>
      <c r="C12" s="14"/>
      <c r="D12" s="16"/>
      <c r="E12" s="14"/>
      <c r="F12" s="14"/>
      <c r="G12" s="14"/>
      <c r="H12" s="14"/>
      <c r="I12" s="14"/>
      <c r="J12" s="14"/>
      <c r="K12" s="14"/>
      <c r="L12" s="14"/>
    </row>
    <row r="13" s="1" customFormat="1" ht="33" customHeight="1" spans="1:12">
      <c r="A13" s="15">
        <v>1</v>
      </c>
      <c r="B13" s="15" t="s">
        <v>41</v>
      </c>
      <c r="C13" s="15" t="s">
        <v>30</v>
      </c>
      <c r="D13" s="16" t="str">
        <f t="shared" ref="D13:D18" si="3">"1.依据清单所示，按系统维护要求的数量以次/"&amp;E13&amp;"计量
2.含人工费用，辅材、机械费甲供。"</f>
        <v>1.依据清单所示，按系统维护要求的数量以次/套计量
2.含人工费用，辅材、机械费甲供。</v>
      </c>
      <c r="E13" s="13" t="s">
        <v>31</v>
      </c>
      <c r="F13" s="17">
        <v>50</v>
      </c>
      <c r="G13" s="12">
        <v>12</v>
      </c>
      <c r="H13" s="12">
        <v>779</v>
      </c>
      <c r="I13" s="25">
        <f t="shared" ref="I13:I18" si="4">F13*G13*H13</f>
        <v>467400</v>
      </c>
      <c r="J13" s="25"/>
      <c r="K13" s="25">
        <f t="shared" ref="K13:K18" si="5">F13*G13*J13</f>
        <v>0</v>
      </c>
      <c r="L13" s="14" t="s">
        <v>42</v>
      </c>
    </row>
    <row r="14" s="1" customFormat="1" ht="33" customHeight="1" spans="1:12">
      <c r="A14" s="15">
        <v>2</v>
      </c>
      <c r="B14" s="15" t="s">
        <v>43</v>
      </c>
      <c r="C14" s="15" t="s">
        <v>30</v>
      </c>
      <c r="D14" s="16" t="str">
        <f t="shared" si="3"/>
        <v>1.依据清单所示，按系统维护要求的数量以次/套计量
2.含人工费用，辅材、机械费甲供。</v>
      </c>
      <c r="E14" s="13" t="s">
        <v>31</v>
      </c>
      <c r="F14" s="17">
        <v>35</v>
      </c>
      <c r="G14" s="12">
        <v>12</v>
      </c>
      <c r="H14" s="12">
        <v>1169.25</v>
      </c>
      <c r="I14" s="25">
        <f t="shared" si="4"/>
        <v>491085</v>
      </c>
      <c r="J14" s="25"/>
      <c r="K14" s="25">
        <f t="shared" si="5"/>
        <v>0</v>
      </c>
      <c r="L14" s="19" t="s">
        <v>44</v>
      </c>
    </row>
    <row r="15" s="1" customFormat="1" ht="33" customHeight="1" spans="1:12">
      <c r="A15" s="15">
        <v>3</v>
      </c>
      <c r="B15" s="15" t="s">
        <v>45</v>
      </c>
      <c r="C15" s="15" t="s">
        <v>30</v>
      </c>
      <c r="D15" s="16" t="str">
        <f t="shared" si="3"/>
        <v>1.依据清单所示，按系统维护要求的数量以次/套计量
2.含人工费用，辅材、机械费甲供。</v>
      </c>
      <c r="E15" s="13" t="s">
        <v>31</v>
      </c>
      <c r="F15" s="17">
        <v>35</v>
      </c>
      <c r="G15" s="12">
        <v>12</v>
      </c>
      <c r="H15" s="12">
        <v>1558.8</v>
      </c>
      <c r="I15" s="25">
        <f t="shared" si="4"/>
        <v>654696</v>
      </c>
      <c r="J15" s="25"/>
      <c r="K15" s="25">
        <f t="shared" si="5"/>
        <v>0</v>
      </c>
      <c r="L15" s="19" t="s">
        <v>44</v>
      </c>
    </row>
    <row r="16" s="1" customFormat="1" ht="33" customHeight="1" spans="1:12">
      <c r="A16" s="15">
        <v>4</v>
      </c>
      <c r="B16" s="15" t="s">
        <v>46</v>
      </c>
      <c r="C16" s="15" t="s">
        <v>30</v>
      </c>
      <c r="D16" s="16" t="str">
        <f t="shared" si="3"/>
        <v>1.依据清单所示，按系统维护要求的数量以次/套计量
2.含人工费用，辅材、机械费甲供。</v>
      </c>
      <c r="E16" s="13" t="s">
        <v>31</v>
      </c>
      <c r="F16" s="17">
        <v>35</v>
      </c>
      <c r="G16" s="12">
        <v>12</v>
      </c>
      <c r="H16" s="12">
        <v>1169.25</v>
      </c>
      <c r="I16" s="25">
        <f t="shared" si="4"/>
        <v>491085</v>
      </c>
      <c r="J16" s="25"/>
      <c r="K16" s="25">
        <f t="shared" si="5"/>
        <v>0</v>
      </c>
      <c r="L16" s="19" t="s">
        <v>44</v>
      </c>
    </row>
    <row r="17" s="1" customFormat="1" ht="33" customHeight="1" spans="1:12">
      <c r="A17" s="15">
        <v>5</v>
      </c>
      <c r="B17" s="15" t="s">
        <v>47</v>
      </c>
      <c r="C17" s="15" t="s">
        <v>30</v>
      </c>
      <c r="D17" s="16" t="str">
        <f t="shared" si="3"/>
        <v>1.依据清单所示，按系统维护要求的数量以次/套计量
2.含人工费用，辅材、机械费甲供。</v>
      </c>
      <c r="E17" s="13" t="s">
        <v>31</v>
      </c>
      <c r="F17" s="17">
        <v>35</v>
      </c>
      <c r="G17" s="12">
        <v>12</v>
      </c>
      <c r="H17" s="12">
        <v>1558.8</v>
      </c>
      <c r="I17" s="25">
        <f t="shared" si="4"/>
        <v>654696</v>
      </c>
      <c r="J17" s="25"/>
      <c r="K17" s="25">
        <f t="shared" si="5"/>
        <v>0</v>
      </c>
      <c r="L17" s="19" t="s">
        <v>44</v>
      </c>
    </row>
    <row r="18" s="1" customFormat="1" ht="33" customHeight="1" spans="1:12">
      <c r="A18" s="15">
        <v>6</v>
      </c>
      <c r="B18" s="15" t="s">
        <v>48</v>
      </c>
      <c r="C18" s="15" t="s">
        <v>30</v>
      </c>
      <c r="D18" s="16" t="str">
        <f t="shared" si="3"/>
        <v>1.依据清单所示，按系统维护要求的数量以次/套计量
2.含人工费用，辅材、机械费甲供。</v>
      </c>
      <c r="E18" s="13" t="s">
        <v>31</v>
      </c>
      <c r="F18" s="17">
        <v>35</v>
      </c>
      <c r="G18" s="12">
        <v>12</v>
      </c>
      <c r="H18" s="12">
        <v>1169.25</v>
      </c>
      <c r="I18" s="25">
        <f t="shared" si="4"/>
        <v>491085</v>
      </c>
      <c r="J18" s="25"/>
      <c r="K18" s="25">
        <f t="shared" si="5"/>
        <v>0</v>
      </c>
      <c r="L18" s="19" t="s">
        <v>44</v>
      </c>
    </row>
    <row r="19" s="1" customFormat="1" ht="33" customHeight="1" spans="1:12">
      <c r="A19" s="19"/>
      <c r="B19" s="9" t="s">
        <v>49</v>
      </c>
      <c r="C19" s="9"/>
      <c r="D19" s="16"/>
      <c r="E19" s="13"/>
      <c r="F19" s="12"/>
      <c r="G19" s="12"/>
      <c r="H19" s="12"/>
      <c r="I19" s="23">
        <f>SUM(I13:I18)</f>
        <v>3250047</v>
      </c>
      <c r="J19" s="23"/>
      <c r="K19" s="23">
        <f>SUM(K13:K18)</f>
        <v>0</v>
      </c>
      <c r="L19" s="19"/>
    </row>
    <row r="20" s="1" customFormat="1" ht="33" customHeight="1" spans="1:12">
      <c r="A20" s="14" t="s">
        <v>50</v>
      </c>
      <c r="B20" s="14"/>
      <c r="C20" s="14"/>
      <c r="D20" s="16"/>
      <c r="E20" s="14"/>
      <c r="F20" s="14"/>
      <c r="G20" s="14"/>
      <c r="H20" s="14"/>
      <c r="I20" s="14"/>
      <c r="J20" s="14"/>
      <c r="K20" s="14"/>
      <c r="L20" s="14"/>
    </row>
    <row r="21" s="1" customFormat="1" ht="33" customHeight="1" spans="1:12">
      <c r="A21" s="15">
        <v>1</v>
      </c>
      <c r="B21" s="15" t="s">
        <v>51</v>
      </c>
      <c r="C21" s="15" t="s">
        <v>30</v>
      </c>
      <c r="D21" s="16" t="str">
        <f>"1.依据清单所示，按系统维护要求的数量以次/"&amp;E21&amp;"计量
2.含人工费用，辅材、机械费甲供。"</f>
        <v>1.依据清单所示，按系统维护要求的数量以次/套计量
2.含人工费用，辅材、机械费甲供。</v>
      </c>
      <c r="E21" s="13" t="s">
        <v>31</v>
      </c>
      <c r="F21" s="12">
        <v>62</v>
      </c>
      <c r="G21" s="12">
        <v>12</v>
      </c>
      <c r="H21" s="12">
        <v>1558.8</v>
      </c>
      <c r="I21" s="25">
        <f t="shared" ref="I21:I25" si="6">F21*G21*H21</f>
        <v>1159747.2</v>
      </c>
      <c r="J21" s="25"/>
      <c r="K21" s="25">
        <f t="shared" ref="K21:K25" si="7">F21*G21*J21</f>
        <v>0</v>
      </c>
      <c r="L21" s="14" t="s">
        <v>34</v>
      </c>
    </row>
    <row r="22" s="1" customFormat="1" ht="33" customHeight="1" spans="1:12">
      <c r="A22" s="15">
        <v>2</v>
      </c>
      <c r="B22" s="15" t="s">
        <v>52</v>
      </c>
      <c r="C22" s="15" t="s">
        <v>30</v>
      </c>
      <c r="D22" s="16" t="str">
        <f>"1.依据清单所示，按系统维护要求的数量以次/"&amp;E22&amp;"计量
2.含人工费用，辅材、机械费甲供。"</f>
        <v>1.依据清单所示，按系统维护要求的数量以次/套计量
2.含人工费用，辅材、机械费甲供。</v>
      </c>
      <c r="E22" s="13" t="s">
        <v>31</v>
      </c>
      <c r="F22" s="12">
        <v>49</v>
      </c>
      <c r="G22" s="12">
        <v>12</v>
      </c>
      <c r="H22" s="12">
        <v>779</v>
      </c>
      <c r="I22" s="25">
        <f t="shared" si="6"/>
        <v>458052</v>
      </c>
      <c r="J22" s="25"/>
      <c r="K22" s="25">
        <f t="shared" si="7"/>
        <v>0</v>
      </c>
      <c r="L22" s="14" t="s">
        <v>34</v>
      </c>
    </row>
    <row r="23" s="1" customFormat="1" ht="33" customHeight="1" spans="1:12">
      <c r="A23" s="15">
        <v>3</v>
      </c>
      <c r="B23" s="15" t="s">
        <v>53</v>
      </c>
      <c r="C23" s="15" t="s">
        <v>30</v>
      </c>
      <c r="D23" s="16" t="str">
        <f>"1.依据清单所示，按系统维护要求的数量以次/"&amp;E23&amp;"计量
2.含人工费用，辅材、机械费甲供。"</f>
        <v>1.依据清单所示，按系统维护要求的数量以次/套计量
2.含人工费用，辅材、机械费甲供。</v>
      </c>
      <c r="E23" s="13" t="s">
        <v>31</v>
      </c>
      <c r="F23" s="12">
        <v>25</v>
      </c>
      <c r="G23" s="12">
        <v>12</v>
      </c>
      <c r="H23" s="12">
        <v>1169.25</v>
      </c>
      <c r="I23" s="25">
        <f t="shared" si="6"/>
        <v>350775</v>
      </c>
      <c r="J23" s="25"/>
      <c r="K23" s="25">
        <f t="shared" si="7"/>
        <v>0</v>
      </c>
      <c r="L23" s="14" t="s">
        <v>34</v>
      </c>
    </row>
    <row r="24" s="1" customFormat="1" ht="33" customHeight="1" spans="1:12">
      <c r="A24" s="15">
        <v>4</v>
      </c>
      <c r="B24" s="15" t="s">
        <v>54</v>
      </c>
      <c r="C24" s="15" t="s">
        <v>30</v>
      </c>
      <c r="D24" s="16" t="str">
        <f>"1.依据清单所示，按系统维护要求的数量以次/"&amp;E24&amp;"计量
2.含人工费用，辅材、机械费甲供。"</f>
        <v>1.依据清单所示，按系统维护要求的数量以次/套计量
2.含人工费用，辅材、机械费甲供。</v>
      </c>
      <c r="E24" s="13" t="s">
        <v>31</v>
      </c>
      <c r="F24" s="12">
        <v>13</v>
      </c>
      <c r="G24" s="12">
        <v>12</v>
      </c>
      <c r="H24" s="12">
        <v>779</v>
      </c>
      <c r="I24" s="25">
        <f t="shared" si="6"/>
        <v>121524</v>
      </c>
      <c r="J24" s="25"/>
      <c r="K24" s="25">
        <f t="shared" si="7"/>
        <v>0</v>
      </c>
      <c r="L24" s="14" t="s">
        <v>34</v>
      </c>
    </row>
    <row r="25" s="1" customFormat="1" ht="33" customHeight="1" spans="1:12">
      <c r="A25" s="15">
        <v>5</v>
      </c>
      <c r="B25" s="15" t="s">
        <v>55</v>
      </c>
      <c r="C25" s="15" t="s">
        <v>30</v>
      </c>
      <c r="D25" s="16" t="str">
        <f>"1.依据清单所示，按系统维护要求的数量以次/"&amp;E25&amp;"计量
2.含人工费用，辅材、机械费甲供。"</f>
        <v>1.依据清单所示，按系统维护要求的数量以次/套计量
2.含人工费用，辅材、机械费甲供。</v>
      </c>
      <c r="E25" s="13" t="s">
        <v>31</v>
      </c>
      <c r="F25" s="12">
        <v>36</v>
      </c>
      <c r="G25" s="12">
        <v>12</v>
      </c>
      <c r="H25" s="12">
        <v>1169.25</v>
      </c>
      <c r="I25" s="25">
        <f t="shared" si="6"/>
        <v>505116</v>
      </c>
      <c r="J25" s="25"/>
      <c r="K25" s="25">
        <f t="shared" si="7"/>
        <v>0</v>
      </c>
      <c r="L25" s="14" t="s">
        <v>34</v>
      </c>
    </row>
    <row r="26" s="1" customFormat="1" ht="33" customHeight="1" spans="1:12">
      <c r="A26" s="14"/>
      <c r="B26" s="9" t="s">
        <v>56</v>
      </c>
      <c r="C26" s="9"/>
      <c r="D26" s="16"/>
      <c r="E26" s="14"/>
      <c r="F26" s="14"/>
      <c r="G26" s="14"/>
      <c r="H26" s="14"/>
      <c r="I26" s="18">
        <f>SUM(I21:I25)</f>
        <v>2595214.2</v>
      </c>
      <c r="J26" s="18"/>
      <c r="K26" s="18">
        <f>SUM(K21:K25)</f>
        <v>0</v>
      </c>
      <c r="L26" s="14"/>
    </row>
    <row r="27" s="1" customFormat="1" ht="33" customHeight="1" spans="1:12">
      <c r="A27" s="14" t="s">
        <v>57</v>
      </c>
      <c r="B27" s="14"/>
      <c r="C27" s="9"/>
      <c r="D27" s="16"/>
      <c r="E27" s="14"/>
      <c r="F27" s="14"/>
      <c r="G27" s="14"/>
      <c r="H27" s="14"/>
      <c r="I27" s="18"/>
      <c r="J27" s="18"/>
      <c r="K27" s="18"/>
      <c r="L27" s="14"/>
    </row>
    <row r="28" s="1" customFormat="1" ht="33" customHeight="1" spans="1:12">
      <c r="A28" s="15">
        <v>1</v>
      </c>
      <c r="B28" s="15" t="s">
        <v>58</v>
      </c>
      <c r="C28" s="15" t="s">
        <v>59</v>
      </c>
      <c r="D28" s="15" t="s">
        <v>60</v>
      </c>
      <c r="E28" s="13" t="s">
        <v>31</v>
      </c>
      <c r="F28" s="12">
        <v>35</v>
      </c>
      <c r="G28" s="12">
        <v>12</v>
      </c>
      <c r="H28" s="12">
        <v>1558.8</v>
      </c>
      <c r="I28" s="25">
        <f t="shared" ref="I28:I31" si="8">F28*G28*H28</f>
        <v>654696</v>
      </c>
      <c r="J28" s="25"/>
      <c r="K28" s="25"/>
      <c r="L28" s="8"/>
    </row>
    <row r="29" s="1" customFormat="1" ht="33" customHeight="1" spans="1:12">
      <c r="A29" s="15">
        <v>2</v>
      </c>
      <c r="B29" s="15" t="s">
        <v>61</v>
      </c>
      <c r="C29" s="15" t="s">
        <v>59</v>
      </c>
      <c r="D29" s="15" t="s">
        <v>60</v>
      </c>
      <c r="E29" s="13" t="s">
        <v>31</v>
      </c>
      <c r="F29" s="12">
        <v>45</v>
      </c>
      <c r="G29" s="12">
        <v>12</v>
      </c>
      <c r="H29" s="12">
        <v>1948.25</v>
      </c>
      <c r="I29" s="25">
        <f t="shared" si="8"/>
        <v>1052055</v>
      </c>
      <c r="J29" s="25"/>
      <c r="K29" s="25"/>
      <c r="L29" s="8"/>
    </row>
    <row r="30" s="1" customFormat="1" ht="33" customHeight="1" spans="1:12">
      <c r="A30" s="15">
        <v>3</v>
      </c>
      <c r="B30" s="15" t="s">
        <v>62</v>
      </c>
      <c r="C30" s="15" t="s">
        <v>59</v>
      </c>
      <c r="D30" s="15" t="s">
        <v>60</v>
      </c>
      <c r="E30" s="13" t="s">
        <v>31</v>
      </c>
      <c r="F30" s="12">
        <v>20</v>
      </c>
      <c r="G30" s="12">
        <v>12</v>
      </c>
      <c r="H30" s="12">
        <v>2182.32</v>
      </c>
      <c r="I30" s="25">
        <f t="shared" si="8"/>
        <v>523756.8</v>
      </c>
      <c r="J30" s="25"/>
      <c r="K30" s="25"/>
      <c r="L30" s="8"/>
    </row>
    <row r="31" s="1" customFormat="1" ht="33" customHeight="1" spans="1:12">
      <c r="A31" s="15">
        <v>4</v>
      </c>
      <c r="B31" s="20" t="s">
        <v>63</v>
      </c>
      <c r="C31" s="15" t="s">
        <v>59</v>
      </c>
      <c r="D31" s="15" t="s">
        <v>60</v>
      </c>
      <c r="E31" s="13" t="s">
        <v>31</v>
      </c>
      <c r="F31" s="12">
        <v>28</v>
      </c>
      <c r="G31" s="12">
        <v>12</v>
      </c>
      <c r="H31" s="12">
        <v>1169.25</v>
      </c>
      <c r="I31" s="25">
        <f t="shared" si="8"/>
        <v>392868</v>
      </c>
      <c r="J31" s="25"/>
      <c r="K31" s="25"/>
      <c r="L31" s="8"/>
    </row>
    <row r="32" s="1" customFormat="1" ht="33" customHeight="1" spans="1:12">
      <c r="A32" s="14"/>
      <c r="B32" s="9" t="s">
        <v>64</v>
      </c>
      <c r="C32" s="9"/>
      <c r="D32" s="16"/>
      <c r="E32" s="14"/>
      <c r="F32" s="14"/>
      <c r="G32" s="14"/>
      <c r="H32" s="14"/>
      <c r="I32" s="18">
        <f>SUM(I28:I31)</f>
        <v>2623375.8</v>
      </c>
      <c r="J32" s="18"/>
      <c r="K32" s="18">
        <f>SUM(K28:K31)</f>
        <v>0</v>
      </c>
      <c r="L32" s="8"/>
    </row>
    <row r="33" s="1" customFormat="1" ht="33" customHeight="1" spans="1:12">
      <c r="A33" s="8"/>
      <c r="B33" s="8" t="s">
        <v>65</v>
      </c>
      <c r="C33" s="8"/>
      <c r="D33" s="8"/>
      <c r="E33" s="8"/>
      <c r="F33" s="9"/>
      <c r="G33" s="9"/>
      <c r="H33" s="9"/>
      <c r="I33" s="23">
        <f>I11+I19+I26+I32</f>
        <v>10548228.36</v>
      </c>
      <c r="J33" s="23"/>
      <c r="K33" s="23">
        <f>K11+K19+K26+K32</f>
        <v>0</v>
      </c>
      <c r="L33" s="8"/>
    </row>
    <row r="34" s="1" customFormat="1" ht="33" customHeight="1" spans="1:12">
      <c r="A34" s="8" t="s">
        <v>66</v>
      </c>
      <c r="B34" s="8"/>
      <c r="C34" s="8"/>
      <c r="D34" s="8"/>
      <c r="E34" s="8"/>
      <c r="F34" s="9"/>
      <c r="G34" s="9"/>
      <c r="H34" s="9"/>
      <c r="I34" s="23"/>
      <c r="J34" s="23"/>
      <c r="K34" s="23"/>
      <c r="L34" s="8"/>
    </row>
    <row r="35" s="1" customFormat="1" ht="33" customHeight="1" spans="1:12">
      <c r="A35" s="9" t="s">
        <v>1</v>
      </c>
      <c r="B35" s="10" t="s">
        <v>19</v>
      </c>
      <c r="C35" s="10"/>
      <c r="D35" s="10"/>
      <c r="E35" s="10" t="s">
        <v>22</v>
      </c>
      <c r="F35" s="10" t="s">
        <v>67</v>
      </c>
      <c r="G35" s="12" t="s">
        <v>68</v>
      </c>
      <c r="H35" s="10" t="s">
        <v>69</v>
      </c>
      <c r="I35" s="23" t="s">
        <v>70</v>
      </c>
      <c r="J35" s="23"/>
      <c r="K35" s="23"/>
      <c r="L35" s="9" t="s">
        <v>6</v>
      </c>
    </row>
    <row r="36" s="1" customFormat="1" ht="33" customHeight="1" spans="1:12">
      <c r="A36" s="15">
        <v>1</v>
      </c>
      <c r="B36" s="15" t="s">
        <v>71</v>
      </c>
      <c r="C36" s="15" t="s">
        <v>72</v>
      </c>
      <c r="D36" s="16" t="str">
        <f>"1.依据清单所示，按功能点数量以个计量
2.含人工费用，辅材、机械费甲供。"</f>
        <v>1.依据清单所示，按功能点数量以个计量
2.含人工费用，辅材、机械费甲供。</v>
      </c>
      <c r="E36" s="13" t="s">
        <v>73</v>
      </c>
      <c r="F36" s="17">
        <v>120</v>
      </c>
      <c r="G36" s="12" t="s">
        <v>68</v>
      </c>
      <c r="H36" s="12">
        <v>11078.26</v>
      </c>
      <c r="I36" s="12">
        <f t="shared" ref="I36:I38" si="9">F36*H36</f>
        <v>1329391.2</v>
      </c>
      <c r="J36" s="12"/>
      <c r="K36" s="25">
        <f t="shared" ref="K36:K38" si="10">F36*J36</f>
        <v>0</v>
      </c>
      <c r="L36" s="27" t="s">
        <v>74</v>
      </c>
    </row>
    <row r="37" s="1" customFormat="1" ht="33" customHeight="1" spans="1:12">
      <c r="A37" s="15">
        <v>2</v>
      </c>
      <c r="B37" s="15" t="s">
        <v>75</v>
      </c>
      <c r="C37" s="15" t="s">
        <v>76</v>
      </c>
      <c r="D37" s="16" t="str">
        <f>"1.依据清单所示，按功能点数量以个计量
2.含人工费用，辅材、机械费甲供。"</f>
        <v>1.依据清单所示，按功能点数量以个计量
2.含人工费用，辅材、机械费甲供。</v>
      </c>
      <c r="E37" s="13" t="s">
        <v>73</v>
      </c>
      <c r="F37" s="17">
        <v>145</v>
      </c>
      <c r="G37" s="12" t="s">
        <v>68</v>
      </c>
      <c r="H37" s="12">
        <v>8008.33</v>
      </c>
      <c r="I37" s="12">
        <f t="shared" si="9"/>
        <v>1161207.85</v>
      </c>
      <c r="J37" s="12"/>
      <c r="K37" s="25">
        <f t="shared" si="10"/>
        <v>0</v>
      </c>
      <c r="L37" s="28" t="s">
        <v>77</v>
      </c>
    </row>
    <row r="38" s="1" customFormat="1" ht="33" customHeight="1" spans="1:12">
      <c r="A38" s="15">
        <v>3</v>
      </c>
      <c r="B38" s="15" t="s">
        <v>78</v>
      </c>
      <c r="C38" s="15" t="s">
        <v>79</v>
      </c>
      <c r="D38" s="16" t="str">
        <f>"1.依据清单所示，按功能点数量以个计量
2.含人工费用，辅材、机械费甲供。"</f>
        <v>1.依据清单所示，按功能点数量以个计量
2.含人工费用，辅材、机械费甲供。</v>
      </c>
      <c r="E38" s="13" t="s">
        <v>73</v>
      </c>
      <c r="F38" s="17">
        <v>108</v>
      </c>
      <c r="G38" s="12" t="s">
        <v>68</v>
      </c>
      <c r="H38" s="12">
        <v>4994.58</v>
      </c>
      <c r="I38" s="12">
        <f t="shared" si="9"/>
        <v>539414.64</v>
      </c>
      <c r="J38" s="12"/>
      <c r="K38" s="25">
        <f t="shared" si="10"/>
        <v>0</v>
      </c>
      <c r="L38" s="28" t="s">
        <v>80</v>
      </c>
    </row>
    <row r="39" ht="33" customHeight="1" spans="1:12">
      <c r="A39" s="9" t="s">
        <v>81</v>
      </c>
      <c r="B39" s="9"/>
      <c r="C39" s="9"/>
      <c r="D39" s="9"/>
      <c r="E39" s="9"/>
      <c r="F39" s="9"/>
      <c r="G39" s="9"/>
      <c r="H39" s="9"/>
      <c r="I39" s="23">
        <f>SUM(I36:I38)</f>
        <v>3030013.69</v>
      </c>
      <c r="J39" s="23"/>
      <c r="K39" s="23">
        <f>SUM(K36:K38)</f>
        <v>0</v>
      </c>
      <c r="L39" s="29"/>
    </row>
    <row r="40" ht="33" customHeight="1" spans="1:12">
      <c r="A40" s="9" t="s">
        <v>82</v>
      </c>
      <c r="B40" s="9"/>
      <c r="C40" s="9"/>
      <c r="D40" s="9"/>
      <c r="E40" s="9"/>
      <c r="F40" s="9"/>
      <c r="G40" s="9"/>
      <c r="H40" s="9"/>
      <c r="I40" s="23">
        <f>I39+I33</f>
        <v>13578242.05</v>
      </c>
      <c r="J40" s="23"/>
      <c r="K40" s="23">
        <f>K39+K33</f>
        <v>0</v>
      </c>
      <c r="L40" s="29"/>
    </row>
  </sheetData>
  <mergeCells count="5">
    <mergeCell ref="A1:L1"/>
    <mergeCell ref="A2:L2"/>
    <mergeCell ref="A34:L34"/>
    <mergeCell ref="A39:B39"/>
    <mergeCell ref="A40:B4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招标工程量清单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Kevin</cp:lastModifiedBy>
  <dcterms:created xsi:type="dcterms:W3CDTF">2006-09-16T00:00:00Z</dcterms:created>
  <dcterms:modified xsi:type="dcterms:W3CDTF">2024-12-24T07:27:33Z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12405F98395443C9BA3A11DC57667CB0_13</vt:lpwstr>
  </property>
  <property fmtid="{D5CDD505-2E9C-101B-9397-08002B2CF9AE}" pid="3" name="KSOProductBuildVer">
    <vt:lpwstr>2052-11.8.2.12085</vt:lpwstr>
  </property>
</Properties>
</file>