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780" firstSheet="1"/>
  </bookViews>
  <sheets>
    <sheet name="标段3-工程量清单" sheetId="2" r:id="rId1"/>
  </sheets>
  <definedNames>
    <definedName name="_xlnm._FilterDatabase" localSheetId="0" hidden="1">'标段3-工程量清单'!$A$2:$AH$228</definedName>
    <definedName name="_xlnm.Print_Area" localSheetId="0">'标段3-工程量清单'!$A$1:$N$228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<sst xmlns="http://schemas.openxmlformats.org/spreadsheetml/2006/main" count="1411" uniqueCount="376">
  <si>
    <t>2025年运维分公司专项工程数字化转型项目施工劳务采购标段3
工程量清单</t>
  </si>
  <si>
    <t>序号</t>
  </si>
  <si>
    <t>清单名称</t>
  </si>
  <si>
    <t>主要技术指标</t>
  </si>
  <si>
    <t>工作内容</t>
  </si>
  <si>
    <t>计量规则</t>
  </si>
  <si>
    <t>单位</t>
  </si>
  <si>
    <t>采购数量</t>
  </si>
  <si>
    <t>甲乙供</t>
  </si>
  <si>
    <t>设备类型</t>
  </si>
  <si>
    <t>单项限价（元）</t>
  </si>
  <si>
    <t>偏差率（%）</t>
  </si>
  <si>
    <t>含税综合单价（元）</t>
  </si>
  <si>
    <t>含税合价（元）</t>
  </si>
  <si>
    <t>备注</t>
  </si>
  <si>
    <t>一、渝东中心</t>
  </si>
  <si>
    <t>基础设施数字化转型升级-智慧站点通行能力提升工程-渝东ETC天线国密改造</t>
  </si>
  <si>
    <t>二代天线</t>
  </si>
  <si>
    <t>1)微波链路特性
(1)载波频率：信道1:5.830GHz;信道2:5.840GHz;(2)占用带宽≤5MHz;
(3)频率容限±10ppm;(4)等效全向辐射功率≤+33dBm;(5)杂散发射
30MHz~1000MHz≤-36dBm/100kHz
2400MHz~2483.5MHz≤-40dBm/1MHz
3400MHz~3530MHz≤-40dBm/1MHz
5725MHz~5850MHz≤-33dBm/100kHz
其它1GHz~20GHz≤-30dBm/1MHz
(6)邻道功率泄漏比-30dB;(7)天线半功率波瓣宽度：水平面≤25°;垂直面≤55°;(8)天线极化右旋圆极化；(9)交叉极化鉴别率(XPD):最大增益方向&gt;15dB;-3dB,区域&gt;10dB;(10)调制方式ASK;(11)调制度0.7～0.9;(12)编码方式FM0;(13)位速率256kbit/s;(14)位时钟精度±100×10;(15)接收灵敏度≤-95dBm;(16)唤醒方式提供15~17个周期14kHz方波；(17)位误码率(B.E.R.)10×10-6以内；(18)前导码16位“1”加16位“0”;(19)后导码1到8位；
2)电气特性
(1)电源设备本身或电源适配器需满足AC220V±20%/50Hz;(2)通信接口千兆/百兆以太网或光纤；(3)典型交易时间≤200ms;(4)防雷带三级防雷电路；(5)可靠性MTBF&gt;70000h;
3)环境特性
(1)工作温度-40℃~+55℃;(2)存储温度-40℃~+55℃;(3)相对工作湿度4%~100%;(4)抗电磁干扰静电8kV;(5)振动符合GB/T2423.13;(6)冲击符合GB/T2423.6试验Eb和导则；(7)盐雾符合GB/T2423.18;(8)雷击抗4kV10/200μs雷击；（含连接线缆及附件辅材）</t>
  </si>
  <si>
    <t>1.设备本体、支架及配套附件、辅材的装卸、运输、就位；
2.安装、线缆连接；
3.接口正确性检查和调试、指标测试</t>
  </si>
  <si>
    <t>1.依据图纸所示，按满足设计配置和功能要求的二代天线数量以台计量；
2.综合单价包干，包含一切安装辅材，二次转运、装卸、存储等费用</t>
  </si>
  <si>
    <t>台</t>
  </si>
  <si>
    <t>甲供</t>
  </si>
  <si>
    <t>天线</t>
  </si>
  <si>
    <t>天线主控器</t>
  </si>
  <si>
    <t>1)电气特性
(1)电源设备本身或电源适配器需满足AC220V±20%/50Hz;(2)控制器最大功耗不高于30W;(3)通讯接口可接不低于8个天线，2个百兆/千兆网口；
(4)防雷具有防雷电路(4kV、10/200us);(5)可靠性MTBF&gt;30000小时；
2)环境特性
(1)工作温度-40℃~+55℃;(2)存储温度-40℃~+55℃;(3)相对工作湿度4%~100%;(4)抗电磁干扰静电8kV;(5)雷击抗4kV10/200μs雷击；
(6)6.13.2.3功能特性
(7)实时输出RSU天线状态和控制器自身工作状态；(8)可支持不低于8路PSAM卡，完成数据加、解密，并同时支持PCI/PCIE加密卡；(9)硬盘：存储记录不少于20万条，存储空间可根据需要扩展；(10)具备区分行车方向，不同方向数据不重复标识功能；(11)MTBF不低于70000小时。</t>
  </si>
  <si>
    <t>1.依据图纸所示，按满足设计配置和功能要求的天线控制器数量以台计量；
2.综合单价包干，包含一切安装辅材，二次转运、装卸、存储等费用</t>
  </si>
  <si>
    <t>安全生产费</t>
  </si>
  <si>
    <t>满足设计及规范要求</t>
  </si>
  <si>
    <t>按《JTG 3830-2018 公路工程建设项目概算预算编制办法》</t>
  </si>
  <si>
    <t>1.按建筑安装工程费的2%计算
2.结算时据实结算</t>
  </si>
  <si>
    <t>项</t>
  </si>
  <si>
    <t>乙供</t>
  </si>
  <si>
    <t>劳务</t>
  </si>
  <si>
    <t>小计</t>
  </si>
  <si>
    <t>基础设施数字化转型升级-路网运行监测预警安全保畅增效工程-石忠路监控中心数字化提升</t>
  </si>
  <si>
    <t>LED小间距屏</t>
  </si>
  <si>
    <t>金线LED屏，P1.568mm，白平衡亮度≥1500cd/m2；最大功率≤500W/m²；含接收卡，5年质保期。备品备件包含5块模组、5套开关电源及3套接收卡。</t>
  </si>
  <si>
    <t>1.设备本体及配套附件、辅材的装卸、运输、就位；
2.安装、线缆连接；</t>
  </si>
  <si>
    <t>1.依据图纸所示，按满足设计配置和功能要求的LED小间距屏数量以m²计量；
2.综合单价包干，包含一切安装辅材，二次转运、装卸、存储等费用</t>
  </si>
  <si>
    <t>m²</t>
  </si>
  <si>
    <t>小间距屏（自研产品）</t>
  </si>
  <si>
    <t>屏体支架及装饰</t>
  </si>
  <si>
    <t>与屏体配套，材质为优质钢材，热镀锌及喷塑。</t>
  </si>
  <si>
    <t>屏体支架及装饰安装</t>
  </si>
  <si>
    <t>1.依据图纸所示，按满足设计配置和功能要求的屏体支架及装饰数量以套计量；
2.综合单价包干，包含一切安装辅材，二次转运、装卸、存储等费用</t>
  </si>
  <si>
    <t>套</t>
  </si>
  <si>
    <t>超高清拼接控制解码设备（含控制软件）</t>
  </si>
  <si>
    <t>插拔式模块化设计，可根据需求灵活选择机型;业务模块支持智能风扇自动调温，确保系统稳定可靠;支持HDMI信号输入输出;支持H.264/H.265编码;解码支持H.265、H.264、MJPEG等主流的编码格式;支持16路高清视频编码能力;支持256路高清视频解码能力;视频输出最大的LED带载能力为单口230W;支持3200W高清视频解码;支持32个显示屏的任意大屏拼接;单输出口支持1/4/6/8/9/16/25画面分割显示;支持开窗和漫游，最多支持512个窗口，单屏支持3个图层;支持电视墙预览;最大支持128个预设场景，用户可以自定义每个场景电视墙布局;支持虚拟LED功能，最多添加字幕8个，单墙3个;支持WEB方式、Android和IOS客户端访问和操作;支持ONVIF协议接入设备解码;支持GB28181协议接入平台实现管理和操作;</t>
  </si>
  <si>
    <t>1.设备本体及配套附件、辅材的装卸、运输、就位；
2.安装、线缆连接；
3.通电，设备调试，指标测试；</t>
  </si>
  <si>
    <t>1.依据图纸所示，按满足设计配置和功能要求的超高清拼接控制解码设备数量以套计量；
2.综合单价包干，包含一切安装辅材，二次转运、装卸、存储等费用</t>
  </si>
  <si>
    <t>万兆以太网交换机</t>
  </si>
  <si>
    <t>交换容量不小于20Tbps，包转发速率不小于3000Mps;实配至少4万兆光口、8个千兆光口和48个千兆电口;配置对应12个万兆光模块、4个千兆光模块</t>
  </si>
  <si>
    <t>1.设备本体及配套附件、辅材的装卸、运输、就位；
2.安装、线缆连接;
3.通电、电气调试；
4.网络配置、调试、指标测试</t>
  </si>
  <si>
    <t>1.依据图纸所示，按满足设计配置和功能要求的交换机数量以台计量；
2.综合单价包干，包含一切安装辅材，二次转运、装卸、存储等费用</t>
  </si>
  <si>
    <t>三层交换机</t>
  </si>
  <si>
    <t>防静电地板</t>
  </si>
  <si>
    <t>镜面陶瓷防滑防静电地板，含龙骨等，含通风板</t>
  </si>
  <si>
    <t>1.架支撑网、横梁、缓冲垫
2.防静电通道接地
3.铺板调平、洁净处理、涂防静电蜡
4.辅材的装卸、运输、就位；</t>
  </si>
  <si>
    <t>1.依据图纸所示，按满足设计配置和功能要求的防静电地板数量以m²计量；
2.综合单价包干，包含一切安装辅材，二次转运、装卸、存储等费用</t>
  </si>
  <si>
    <t>/</t>
  </si>
  <si>
    <t>LED灯</t>
  </si>
  <si>
    <t>100W装饰灯</t>
  </si>
  <si>
    <t>1.设备本体及配套附件、辅材的装卸、运输、就位；
2.设备安装固定、线缆连接;
3.通电,设备调试,指标测试</t>
  </si>
  <si>
    <t>1.依据图纸所示，按满足设计配置和功能要求的LED灯数量以套计量；
2.综合单价包干，包含一切安装辅材，二次转运、装卸、存储等费用</t>
  </si>
  <si>
    <t>灯具</t>
  </si>
  <si>
    <t>供电电缆</t>
  </si>
  <si>
    <t>YJV-ZR-1KV 4x10mm²</t>
  </si>
  <si>
    <t>1.线缆及配套附件、辅材的装卸、运输、就位;
2.线缆敷设、端头连接、接线箱（盒）安装、标识；
3.功能检测</t>
  </si>
  <si>
    <t>1.依据图纸所示，按满足设计配置和功能要求的线缆数量以米计量；
2.综合单价包干，包含一切安装辅材及甲供材料二次转运费、装卸费、仓储费</t>
  </si>
  <si>
    <t>米</t>
  </si>
  <si>
    <t>电缆</t>
  </si>
  <si>
    <t>YJV-ZR-1KV 3x4mm²设备机柜（拼接屏、解码器）供电电缆</t>
  </si>
  <si>
    <t>UTP双绞线</t>
  </si>
  <si>
    <t>6类</t>
  </si>
  <si>
    <t>通用设备</t>
  </si>
  <si>
    <t>高清HDMI线缆</t>
  </si>
  <si>
    <t>现场定制</t>
  </si>
  <si>
    <t>1.依据图纸所示，按满足设计配置和功能要求的线缆数量以根计量；
2.综合单价包干，包含一切安装辅材及甲供材料二次转运费、装卸费、仓储费</t>
  </si>
  <si>
    <t>根</t>
  </si>
  <si>
    <t>工作台</t>
  </si>
  <si>
    <t>1000x8460x750mm(宽x长x高)</t>
  </si>
  <si>
    <t>1.设备本体及配套附件(含座椅）、辅材的装卸、运输、就位；
2.安装固定、线缆连接;
3.调试、维护</t>
  </si>
  <si>
    <t>1.依据图纸所示，按满足设计配置和功能要求的工作台数量以套计量；
2.综合单价包干，包含一切安装辅材及甲供材料二次转运费、装卸费、仓储费</t>
  </si>
  <si>
    <t>操作台</t>
  </si>
  <si>
    <t>静电地板拆除及转运</t>
  </si>
  <si>
    <t>1.设备拆除、装卸、运输、就位；
2.转运及二次转运</t>
  </si>
  <si>
    <t>1.依据图纸所示，按满足设计配置和功能要求的静电地板拆除及转运数量以m²计量；
2.综合单价包干，包含一切安装辅材，二次转运、装卸、存储等费用</t>
  </si>
  <si>
    <t>原电视墙拆除</t>
  </si>
  <si>
    <t>含条形屏和电视墙框体拆除</t>
  </si>
  <si>
    <t>1.原电视墙拆除、装卸、运输、就位；
2.转运及二次转运</t>
  </si>
  <si>
    <t>1.依据图纸所示，按满足设计配置和功能要求的原电视墙拆除数量以项计量；
2.综合单价包干，包含一切安装辅材，二次转运、装卸、存储等费用</t>
  </si>
  <si>
    <t>现有线缆整理</t>
  </si>
  <si>
    <t>1.依据图纸所示，按满足设计配置和功能要求的现有线缆整理数量以项计量；
2.综合单价包干，包含一切安装辅材，二次转运、装卸、存储等费用</t>
  </si>
  <si>
    <t>施工期间视频保通</t>
  </si>
  <si>
    <t>接入至工作站进行临时上墙处置以及系统保通等</t>
  </si>
  <si>
    <t>1.依据图纸所示，按满足设计配置和功能要求的施工期间视频保通数量以项计量；
2.综合单价包干，包含一切安装辅材，二次转运、装卸、存储等费用</t>
  </si>
  <si>
    <t>基础设施数字化转型-高速公路灾害高风险路段加强监测预警工程（G42沪蓉高速长寿至万州段）</t>
  </si>
  <si>
    <t>两枪一球一体机</t>
  </si>
  <si>
    <t>400万像素*2+400万像素（2枪机+1球机）;具备彩色/黑白、昼/夜自动转换功能;具备前端视频事件检测功能;具备120dB的动态范围;3 个镜头都可变焦：枪机镜头 5.9~147.5 mm，25 倍光学变倍。球机镜头 6.0~240 mm，40 倍光学变倍；含摄像机安装支架、设备箱等。</t>
  </si>
  <si>
    <t>1.依据图纸所示，按满足设计配置和功能要求的摄像机数量以台计量；
2.综合单价包干，包含一切安装辅材，二次转运、装卸、存储等费用</t>
  </si>
  <si>
    <t>监控设备</t>
  </si>
  <si>
    <t>现有摄像机拆除、转运</t>
  </si>
  <si>
    <t>含现有摄像机拆除、转运至业主指定地点</t>
  </si>
  <si>
    <t>1.依据图纸所示，按满足设计配置和功能要求的现有摄像机拆除、转运数量以套计量；
2.综合单价包干，包含一切安装辅材，二次转运、装卸、存储等费用</t>
  </si>
  <si>
    <t>现有立柱升高支架</t>
  </si>
  <si>
    <t>1.钢结构吊装
2.补刷油漆</t>
  </si>
  <si>
    <t>1.依据图纸所示，按满足设计配置和功能要求的现有立柱升高支架数量以套计量；
2.综合单价包干，包含一切安装辅材，二次转运、装卸、存储等费用</t>
  </si>
  <si>
    <t>钢结构</t>
  </si>
  <si>
    <t>摄像机横杆</t>
  </si>
  <si>
    <t>1.依据图纸所示，按满足设计配置和功能要求的摄像机横杆数量以套计量；
2.综合单价包干，包含一切安装辅材，二次转运、装卸、存储等费用</t>
  </si>
  <si>
    <t>摄像机立柱</t>
  </si>
  <si>
    <t>12米，热镀锌，含基础、立柱、防雷接地、安装附件等</t>
  </si>
  <si>
    <t>1.基坑开挖回填、余方弃置
2.基础制作安装
2.模板安拆
3.预埋地脚螺栓及钢筋制作安装
4.立柱及附件安装
5.线管预埋
6.防雷接地
7.补刷油漆
8.施工图及设计文件包含的一切工作内容</t>
  </si>
  <si>
    <t>1.依据图纸所示，按满足设计配置和功能要求的立柱数量以套计量；
2.综合单价包干，包含一切安装辅材，二次转运、装卸、存储等费用</t>
  </si>
  <si>
    <t>钢结构甲供，其它乙供</t>
  </si>
  <si>
    <t>外场设备箱（法兰式）</t>
  </si>
  <si>
    <t>含电源防雷器、数据防雷器、相关配套设施，防护等级：≥IP65</t>
  </si>
  <si>
    <t>1.设备本体及配套附件、辅材的装卸、运输、就位；
2.安装、线缆连接；
3.接口正确性检查和调试、指标测试、标识</t>
  </si>
  <si>
    <t>1.依据图纸所示，按满足设计配置和功能要求的设备箱数量以套计量；
2.综合单价包干，包含一切安装辅材，二次转运、装卸、存储等费用</t>
  </si>
  <si>
    <t>配电箱</t>
  </si>
  <si>
    <t>外场设备箱（落地式）</t>
  </si>
  <si>
    <t>光纤收发器（隔离式）</t>
  </si>
  <si>
    <t>千兆，1光8电</t>
  </si>
  <si>
    <t>1.设备本体及配套附件、辅材的装卸、运输、就位；
2.安装、线缆连接；
3.接口正确性检查和调试</t>
  </si>
  <si>
    <t>1.依据图纸所示，按满足设计配置和功能要求的光纤收发器数量以对计量；
2.综合单价包干，包含一切安装辅材，二次转运、装卸、存储等费用</t>
  </si>
  <si>
    <t>对</t>
  </si>
  <si>
    <t>工业交换机</t>
  </si>
  <si>
    <t>电力电缆</t>
  </si>
  <si>
    <t>YJV22 2×10mm²，含敷设</t>
  </si>
  <si>
    <t>摄像机接续线</t>
  </si>
  <si>
    <t>YJV-2×2.5mm2</t>
  </si>
  <si>
    <t>光缆</t>
  </si>
  <si>
    <t>24芯，单模，铠装，含敷设</t>
  </si>
  <si>
    <t>1.线缆及配套附件、辅材的装卸、运输、就位；
2.线缆敷设、端头连接、接续/终端盒安装、标识；
3.功能检测</t>
  </si>
  <si>
    <t>网线</t>
  </si>
  <si>
    <t>UTP-6</t>
  </si>
  <si>
    <t>1.设备本体、支架及配套附件、辅材的装卸、运输、就位；
2.安装、线缆连接；
3.接口正确性检查和调试、指标测试、标识</t>
  </si>
  <si>
    <t>镀锌钢管</t>
  </si>
  <si>
    <t>热浸锌，DN65,厚3.5mm，桥梁段，隧道段</t>
  </si>
  <si>
    <t>1.保护管及配件制作、运输；
2.保护管敷设、接头接续</t>
  </si>
  <si>
    <t>1.依据图纸所示，按保护管的敷设长度以米计量
2.综合单价包干，包含一切安装辅材，二次转运、装卸、存储等费用</t>
  </si>
  <si>
    <t>镀锌钢管甲供</t>
  </si>
  <si>
    <t>镀锌钢管托架</t>
  </si>
  <si>
    <t>支架、抱箍等安装辅材</t>
  </si>
  <si>
    <t>1.支架制作、运输；
2.支架安装、防腐处理;</t>
  </si>
  <si>
    <t>1.依据图纸所示，按镀锌钢管托架以套计量
2.综合单价包干，包含一切安装辅材，二次转运、装卸、存储等费用</t>
  </si>
  <si>
    <t>支架</t>
  </si>
  <si>
    <t>线缆警示桩</t>
  </si>
  <si>
    <t>间距50米布置1套</t>
  </si>
  <si>
    <t>1.挖土、安装固定、浇筑、捣固及养护
2.卸车、拆箱、拼装、安装、校正等</t>
  </si>
  <si>
    <t>1.依据图纸所示，按满足设计配置和功能要求的线缆警示桩数量以套计量；
2.综合单价包干，包含一切安装辅材，二次转运、装卸、存储等费用</t>
  </si>
  <si>
    <t>电源信号2合1避雷器</t>
  </si>
  <si>
    <t>1.避雷器及配套附件安装
2.线缆连接
3.单体调试</t>
  </si>
  <si>
    <t>1.依据图纸所示，依据图纸所示，按满足设计配置和功能要求的避雷器数量以套计量
2.综合单价包干，包含一切安装辅材，二次转运、装卸、存储等费用</t>
  </si>
  <si>
    <t>外场设备综合接地制作</t>
  </si>
  <si>
    <t>含避雷针、引下线、接地极等;接地电阻≤1Ω</t>
  </si>
  <si>
    <t>1.依据图纸所示，依据图纸所示，按满足设计配置和功能要求的外场设备综合接地制作数量以套计量
2.综合单价包干，包含一切安装辅材，二次转运、装卸、存储等费用</t>
  </si>
  <si>
    <t>手孔</t>
  </si>
  <si>
    <t>640*640*550mm</t>
  </si>
  <si>
    <t>1.基坑开挖、整修；
2.铺设垫层；
3.模板制作、运输、安装、拆除、维修、保养；
4.混凝土运输、浇筑、养生；
5.孔盖制作、安装；
6.基坑回填、夯实、弃方移运处理</t>
  </si>
  <si>
    <t>1.依据图纸所示，按满足设计配置和功能要求的手孔数量以个计量；
2.综合单价包干，包含一切安装辅材，二次转运、装卸、存储等费用</t>
  </si>
  <si>
    <t>个</t>
  </si>
  <si>
    <t>施工交通组织措施费</t>
  </si>
  <si>
    <t>交通锥摆设长度2km</t>
  </si>
  <si>
    <t>包含但不限于办理相关手续，并按要求完成现场交通运营安全措施，如：安装摄像头、频闪灯、电子导向牌，摆放交通路锥、水马、交通疏导指示牌、交通疏解维护车辆、交通安全管理与交通安全设施维护维修等，具体要求根据《重庆市营运高速公路施工标准化管理规定》（DB50/T 959-2019）中的施工现场布设要求设置。</t>
  </si>
  <si>
    <t>1.按同一施工路段，施工前摆放临时安全交通设施到施工过程中维护临时安全交通设施，至施工完成后回收临时交通安全设施的整个过程，以“天”为单位计量；
2.综合单价包干，包含一切材料、设备的转运、卸货及仓储等费用；
3.结算时依据摆设天数据实结算。</t>
  </si>
  <si>
    <t>天</t>
  </si>
  <si>
    <t>基础设施数字化转型-高速公路灾害高风险路段加强监测预警工程（G50沪渝高速石忠路路段、G42沪蓉高速长寿至万州段）</t>
  </si>
  <si>
    <t>400万像素*2+400万像素（2枪机+1球机）;具备彩色/黑白、昼/夜自动转换功能;具备前端视频事件检测功能;具备120dB的动态范围;3 个镜头都可变焦：枪机镜头 5.9~147.5 mm，25倍光学变倍。球机镜头 6.0~240 mm，40倍光学变倍</t>
  </si>
  <si>
    <t>含升高立柱及摄像机安装横杆</t>
  </si>
  <si>
    <t>1.5米，抱箍安装</t>
  </si>
  <si>
    <t>悬臂式可变情报板</t>
  </si>
  <si>
    <t>显示面积：3.2×1.6m，含设备箱（不锈钢材质）、配电箱（不锈钢材质）</t>
  </si>
  <si>
    <t>1.依据图纸所示，按满足设计配置和功能要求的悬臂式可变情报板数量以套计量；
2.综合单价包干，包含一切安装辅材，二次转运、装卸、存储等费用</t>
  </si>
  <si>
    <t>情报板（自研产品）</t>
  </si>
  <si>
    <t>悬臂情报板立柱</t>
  </si>
  <si>
    <t>立柱（热镀锌）</t>
  </si>
  <si>
    <t>1.依据图纸所示，按满足设计配置和功能要求的悬臂情报板立柱数量以套计量；
2.综合单价包干，包含一切安装辅材，二次转运、装卸、存储等费用</t>
  </si>
  <si>
    <t>悬臂情报板基础</t>
  </si>
  <si>
    <t>基础、防雷接地等</t>
  </si>
  <si>
    <t>1.基坑开挖回填、余方弃置
2.混凝土拌和、运输、浇筑
3.模板安拆
4.预埋地脚螺栓及钢筋制作、安装
5.线管预埋
6.防雷接地</t>
  </si>
  <si>
    <t>1.依据图纸所示，按满足设计配置和功能要求的悬臂情报板基础数量以个计量；
2.综合单价包干，包含一切安装辅材，二次转运、装卸、存储等费用</t>
  </si>
  <si>
    <t>外场设备箱</t>
  </si>
  <si>
    <t>电源发生器</t>
  </si>
  <si>
    <t>5KVA，额定输出电压：800VAC，含进线电缆，基础及底</t>
  </si>
  <si>
    <t>1.设备及配套附件、辅材的装卸、运输、就位;
2.安装固定、线缆连接;
3.功能检测、调试</t>
  </si>
  <si>
    <t>1.依据图纸所示，按满足设计配置和功能要求的电源发生器数量以套计量；
2.综合单价包干，包含一切安装辅材，二次转运、装卸、存储等费用</t>
  </si>
  <si>
    <t>直流远供</t>
  </si>
  <si>
    <t>隔离变换器</t>
  </si>
  <si>
    <t>2KVA，额定输出电压：380VAC±5%，含进线电缆，基础及底</t>
  </si>
  <si>
    <t>1.依据图纸所示，按满足设计配置和功能要求的隔离变换器数量以套计量；
2.综合单价包干，包含一切安装辅材，二次转运、装卸、存储等费用</t>
  </si>
  <si>
    <t>YJV22/1KV-2×16mm²</t>
  </si>
  <si>
    <t>路基开挖及回填</t>
  </si>
  <si>
    <t>1.路基开挖
2.回填、夯实
3.场内运输
4.开挖方式综合考虑
5.回填方式综合考虑</t>
  </si>
  <si>
    <t>1.依据图纸所示，按路基开挖及回填以m³计量
2.综合单价包干，包含一切安装辅材，二次转运、装卸、存储等费用</t>
  </si>
  <si>
    <t>m³</t>
  </si>
  <si>
    <t>管道混凝土包封</t>
  </si>
  <si>
    <t>1.制、支、拆模板
2.洗刷管身基础及模板
3.拌和、浇筑混凝土
4.养护等</t>
  </si>
  <si>
    <t>1.依据图纸所示，按管道混凝土包封以m³计量
2.综合单价包干，包含一切安装辅材，二次转运、装卸、存储等费用</t>
  </si>
  <si>
    <t>YJV-2×2.5mm²</t>
  </si>
  <si>
    <t>基础设施数字化转型升级-路网运行监测预警安全保畅增效工程-渝东路段沿线安全增效</t>
  </si>
  <si>
    <t>门架式可变信息标志</t>
  </si>
  <si>
    <t>全彩屏。尺寸：12x2.0m；整屏分辨率：1152（宽）×192（高）点阵；模组尺寸：250mm×500mm，模组必须具备坏点检测功能；相邻像素间距：≤11mm；含设备箱、支架、立柱、基础、防雷接地等</t>
  </si>
  <si>
    <t>1.依据图纸所示，按满足设计配置和功能要求的门架式可变信息标志数量以套计量；
2.综合单价包干，包含一切安装辅材，二次转运、装卸、存储等费用</t>
  </si>
  <si>
    <t>门架立柱</t>
  </si>
  <si>
    <t>定制</t>
  </si>
  <si>
    <t>1.依据图纸所示，按满足设计配置和功能要求的门架立柱数量以套计量；
2.综合单价包干，包含一切安装辅材，二次转运、装卸、存储等费用</t>
  </si>
  <si>
    <t>门架基础</t>
  </si>
  <si>
    <t>含基础和接地等</t>
  </si>
  <si>
    <t>1.依据图纸所示，按满足设计配置和功能要求的门架基础数量以套计量；
2.综合单价包干，包含一切安装辅材，二次转运、装卸、存储等费用</t>
  </si>
  <si>
    <t>悬臂式可变情报板拆除及转运</t>
  </si>
  <si>
    <t>含现有悬臂式可变情报板屏体拆除，转运至业主指定地点</t>
  </si>
  <si>
    <t>1.依据图纸所示，按满足设计配置和功能要求的现悬臂式可变情报板拆除及转运数量以套计量；
2.综合单价包干，包含一切安装辅材，二次转运、装卸、存储等费用</t>
  </si>
  <si>
    <t>光纤收发器</t>
  </si>
  <si>
    <t>YJV22/1KV-4×25mm²，含敷设</t>
  </si>
  <si>
    <t>8芯，铠装</t>
  </si>
  <si>
    <t>1190*1190*1000</t>
  </si>
  <si>
    <t>分区控制软件接入（配合调试）</t>
  </si>
  <si>
    <t>采取分屏方式实现3个车道(区域)内容分别控制输出，并接入监控分中心，功能满足使用要求</t>
  </si>
  <si>
    <t>1.设备连接构成系统
2.调试
3.达到相应系统设计标准
4.实现相应系统设计功能</t>
  </si>
  <si>
    <t>1.依据图纸所示，按满足设计配置和功能要求的分区控制软件接入（配合调试）数量以项计量；
2.综合单价包干，包含一切安装辅材，二次转运、装卸、存储等费用</t>
  </si>
  <si>
    <t>硅芯管保护</t>
  </si>
  <si>
    <t>对现有中央分隔带硅芯管进行保护</t>
  </si>
  <si>
    <t>1.依据图纸所示，按满足设计配置和功能要求的硅芯管保护数量以处计量；
2.综合单价包干，包含一切安装辅材，二次转运、装卸、存储等费用</t>
  </si>
  <si>
    <t>处</t>
  </si>
  <si>
    <t>渝东中心合计</t>
  </si>
  <si>
    <t>二、东北中心</t>
  </si>
  <si>
    <t>2025年东北公司机电专项国密改造项目</t>
  </si>
  <si>
    <t>1)微波链路特性
(1)载波频率：信道1:5.830GHz;信道2:5.840GHz;(2)占用带宽≤5MHz;
(3)频率容限±10ppm;(4)等效全向辐射功率≤+33dBm;(5)杂散发射
30MHz~1000MHz≤-36dBm/100kHz
2400MHz~2483.5MHz≤-40dBm/1MHz
3400MHz~3530MHz≤-40dBm/1MHz
5725MHz~5850MHz≤-33dBm/100kHz
其它1GHz~20GHz≤-30dBm/1MHz
(6)邻道功率泄漏比-30dB;(7)天线半功率波瓣宽度：水平面≤25°;垂直面≤55°;(8)天线极化右旋圆极化；(9)交叉极化鉴别率(XPD):最大增益方向&gt;15dB;-3dB,区域&gt;10dB;(10)调制方式ASK;(11)调制度0.7～0.9;(12)编码方式FM0;(13)位速率256kbit/s;(14)位时钟精度±100×10;(15)接收灵敏度≤-95dBm;(16)唤醒方式提供15~17个周期14kHz方波；(17)位误码率(B.E.R.)10×10-6以内；(18)前导码16位“1”加16位“0”;(19)后导码1到8位；
2)电气特性
(1)电源设备本身或电源适配器需满足AC220V±20%/50Hz;(2)通信接口千兆/百兆以太网或光纤；(3)典型交易时间≤200ms;(4)防雷带三级防雷电路；(5)可靠性MTBF&gt;70000h;
3)环境特性
(1)工作温度-40℃~+55℃;(2)存储温度-40℃~+55℃;(3)相对工作湿度4%~100%;(4)抗电磁干扰静电8kV;(5)振动符合GB/T2423.13;(6)冲击符合GB/T2423.6试验Eb和导则；(7)盐雾符合GB/T2423.18;(8)雷击抗4kV10/200μs雷击；</t>
  </si>
  <si>
    <t>云奉路财神梁隧道隧道视频升级改造</t>
  </si>
  <si>
    <t>CVR</t>
  </si>
  <si>
    <t>16盘位，16×8TB</t>
  </si>
  <si>
    <t>1.设备本体及配套附件、辅材的装卸、运输、就位；
2.配置相关驱动程序、线缆连接;
3.接口正确性检查和调试</t>
  </si>
  <si>
    <t>1.依据图纸所示，按满足设计配置和功能要求的CVR数量以台计量；
2.综合单价包干，包含一切安装辅材，二次转运、装卸、存储等费用</t>
  </si>
  <si>
    <t>三层以太网交换机</t>
  </si>
  <si>
    <t>机架式，三层，48个1000BASE-T电口，4个1G/10G BASE-X
SFP+光口，含LC-LC跳纤4根</t>
  </si>
  <si>
    <t>枪型智能摄像机</t>
  </si>
  <si>
    <t>内置GPU芯片的智能高清摄像机，400万1/1.8"CMOS，焦
距：8～32mm，含安装辅材</t>
  </si>
  <si>
    <t>1.依据图纸所示，按满足设计配置和功能要求的摄像机数量以套计量；
2.综合单价包干，包含一切安装辅材，二次转运、装卸、存储等费用</t>
  </si>
  <si>
    <t>球型网络摄像机</t>
  </si>
  <si>
    <t>400万1/1.8"CMOS，40倍光学变倍，镜头最大焦距不小于
216mm，含安装辅材</t>
  </si>
  <si>
    <t>半球型网络高清摄像机</t>
  </si>
  <si>
    <t>400万1/2.7" CMOS，半球型180°网络摄像机，焦距2.8
mm，红外补光；含安装辅材等</t>
  </si>
  <si>
    <t>摄像机安装支架</t>
  </si>
  <si>
    <t>按图定制，含安装辅材</t>
  </si>
  <si>
    <t>1.依据图纸所示，按满足设计配置和功能要求的摄像机安装支架数量以套计量；
2.综合单价包干，包含一切安装辅材，二次转运、装卸、存储等费用</t>
  </si>
  <si>
    <t>线槽支架</t>
  </si>
  <si>
    <t>1光2电，千兆，机房内采用机架式</t>
  </si>
  <si>
    <t>尾纤</t>
  </si>
  <si>
    <t>单模，铠装，5m</t>
  </si>
  <si>
    <t>1.光纤熔接
2.测试衰耗
3.固定光纤连接器
4.盘留固定</t>
  </si>
  <si>
    <t>1.依据图纸所示，按满足设计配置和功能要求的尾缆数量以根计量；
2.综合单价包干，包含一切安装辅材及甲供材料二次转运费、装卸费、仓储费</t>
  </si>
  <si>
    <t>电力电缆(配电箱至摄像机)</t>
  </si>
  <si>
    <t>RVV-3*2.5mm2</t>
  </si>
  <si>
    <t>网络双绞线</t>
  </si>
  <si>
    <t>金属线管</t>
  </si>
  <si>
    <t>JDG25，壁厚1 .6mm，明装，含接头、管卡等安装辅材</t>
  </si>
  <si>
    <t>现有摄像机拆除及转运</t>
  </si>
  <si>
    <t>含拆除、转运至业主指定地点</t>
  </si>
  <si>
    <t>1.依据图纸所示，按满足设计配置和功能要求的现有摄像机拆除及转运数量以套计量；
2.综合单价包干，包含一切安装辅材，二次转运、装卸、存储等费用</t>
  </si>
  <si>
    <t>监控接入调试（配合调试）</t>
  </si>
  <si>
    <t>本次路段增加所有设备能接入监控中心，新增摄像机经纬度
、编号和字符叠加等信息录入（满足视频上云需求），含接
入现有现有视频监控平台等</t>
  </si>
  <si>
    <t>1.依据图纸所示，按满足设计配置和功能要求的监控接入调试数量以项计量；
2.综合单价包干，包含一切安装辅材，二次转运、装卸、存储等费用</t>
  </si>
  <si>
    <t>交通锥摆设长度3km</t>
  </si>
  <si>
    <t>1.按建筑安装工程费的2.5%计算
2.结算时据实结算</t>
  </si>
  <si>
    <t>奉巫路段高清摄像机更换与摩天岭隧道图像光缆更换</t>
  </si>
  <si>
    <t>16盘位，10×8TB</t>
  </si>
  <si>
    <t>机架式，三层，48个1000BASE-T电口，4个1G/10G BASE-X
SFP+光口</t>
  </si>
  <si>
    <t>内置GPU芯片的智能高清摄像机，400万 1/1.8"CMOS，焦
距：8～32mm，含安装辅材</t>
  </si>
  <si>
    <t>球型网络高清摄像机</t>
  </si>
  <si>
    <t>1光2电，千兆，单纤单模</t>
  </si>
  <si>
    <t>1光8电，千兆，单纤单模</t>
  </si>
  <si>
    <t>单模，铠装，10m</t>
  </si>
  <si>
    <t>ZR-YJV-1kV-3×2.5mm²</t>
  </si>
  <si>
    <t>金属软管</t>
  </si>
  <si>
    <t>φ25，明装，含接头、管卡等安装辅材</t>
  </si>
  <si>
    <t>含拆除及转运至业主指定地点</t>
  </si>
  <si>
    <t>电缆沟盖板揭开及恢复</t>
  </si>
  <si>
    <t>1.揭板
2.盖板</t>
  </si>
  <si>
    <t>1.依据图纸所示，按满足设计配置和功能要求的揭沟盖板及恢复数量以米计量；
2.综合单价包干，包含一切安装辅材及甲供材料二次转运费、装卸费、仓储费</t>
  </si>
  <si>
    <t>本次路段增加所有设备能接入监控中心，新增摄像机经纬
度、编号和字符叠加等信息录入（满足视频上云需求），
含接入现有现有视频监控平台等</t>
  </si>
  <si>
    <t>GYTA-4B1光缆,含终端盒、分歧盒等辅材</t>
  </si>
  <si>
    <t>72芯光缆,含终端盒、分歧盒等辅材</t>
  </si>
  <si>
    <t>交通锥摆设长度7.5km</t>
  </si>
  <si>
    <t>服务区智慧扩容工程（万州、云阳、巫山、奉节）</t>
  </si>
  <si>
    <t>球型高清摄像机（室外）</t>
  </si>
  <si>
    <t>400万像素，  靶面尺寸不小于1/1.8英寸； （含安装附件）</t>
  </si>
  <si>
    <t>半球高清摄像机（室内)</t>
  </si>
  <si>
    <t>400万像素；传感器类型：1/3英寸CMOS；（含安装附件）</t>
  </si>
  <si>
    <t>枪型摄像机(室内）</t>
  </si>
  <si>
    <t>400万像素；传感器类型：1/4英寸CMOS；（含安装附件）</t>
  </si>
  <si>
    <t>1光4电</t>
  </si>
  <si>
    <t>UTP-6超六类屏蔽网线</t>
  </si>
  <si>
    <t>单模光缆</t>
  </si>
  <si>
    <t>4芯光缆,含终端盒、分歧盒等辅材</t>
  </si>
  <si>
    <t>YJV22/1KV-2×1.5mm²</t>
  </si>
  <si>
    <t>YJV22/1KV-4×16mm²</t>
  </si>
  <si>
    <t>2×Φ114×4mm</t>
  </si>
  <si>
    <t>1.依据图纸所示，按保护管的敷设长度以延米计量
2.综合单价包干，包含一切安装辅材，二次转运、装卸、存储等费用</t>
  </si>
  <si>
    <t>延米</t>
  </si>
  <si>
    <t>视频解码器</t>
  </si>
  <si>
    <t>1路HDMI</t>
  </si>
  <si>
    <t>1.依据图纸所示，按满足设计配置和功能要求的视频解码器数量以套计量；
2.综合单价包干，包含一切安装辅材，二次转运、装卸、存储等费用</t>
  </si>
  <si>
    <t>应急疏散装置</t>
  </si>
  <si>
    <t>普通灯带</t>
  </si>
  <si>
    <t>1.应急疏散装置及配套附件、辅材的装卸、运输、就位;
2.应急疏散装置敷设、端头连接、接线箱（盒）安装、标识；
3.功能检测</t>
  </si>
  <si>
    <t>1.依据图纸所示，按满足设计配置和功能要求的应急疏散装置数量以米计量；
2.综合单价包干，包含一切安装辅材，二次转运、装卸、存储等费用</t>
  </si>
  <si>
    <t>网络寻呼话筒</t>
  </si>
  <si>
    <t>1.设备本体及配套附件、辅材的装卸、运输、就位;
2.安装、线缆连接；
3.接口正确性检查和调试、指标测试</t>
  </si>
  <si>
    <t>1.依据图纸所示，按满足设计配置和功能要求的网络寻呼话筒数量以套计量；
2.综合单价包干，包含一切安装辅材，二次转运、装卸、存储等费用</t>
  </si>
  <si>
    <t>紧急电话（自研产品）</t>
  </si>
  <si>
    <t>IP广播功率放大器（室外）</t>
  </si>
  <si>
    <t>额定功率：  300W；  支持2个10/100Mbps以太网，  2路开关量输入、2路开关量输出
端子，   1路音频输出；</t>
  </si>
  <si>
    <t>1.依据图纸所示，按满足设计配置和功能要求的功率放大器数量以套计量；
2.综合单价包干，包含一切安装辅材，二次转运、装卸、存储等费用</t>
  </si>
  <si>
    <t>IP广播功率放大器（室内）</t>
  </si>
  <si>
    <t>额定功率：  200W；  音频播放  最高48K采样，   192Kbps码流；  MPEG、ADPCM解码</t>
  </si>
  <si>
    <t>扬声器（室外）</t>
  </si>
  <si>
    <t>功率：   180W；  频率响应：   160Hz～20KHz；  灵敏度：   100dB；</t>
  </si>
  <si>
    <t>1.依据图纸所示，按满足设计配置和功能要求的扬声器数量以套计量；
2.综合单价包干，包含一切安装辅材，二次转运、装卸、存储等费用</t>
  </si>
  <si>
    <t>扬声器（室内）</t>
  </si>
  <si>
    <t>功率：  3/6W；  频响：   100Hz-15KHz；  灵敏度：  93±3  dB；</t>
  </si>
  <si>
    <t>液晶显示器</t>
  </si>
  <si>
    <t>75英寸</t>
  </si>
  <si>
    <t>1.依据图纸所示，按满足设计配置和功能要求的液晶显示器数量以台计量；
2.综合单价包干，包含一切安装辅材，二次转运、装卸、存储等费用</t>
  </si>
  <si>
    <t>显示器</t>
  </si>
  <si>
    <t>24口POE交换机</t>
  </si>
  <si>
    <t>NVR</t>
  </si>
  <si>
    <t>16路，8×4T</t>
  </si>
  <si>
    <t>1.依据图纸所示，按满足设计配置和功能要求的NVR数量以台计量；
2.综合单价包干，包含一切安装辅材，二次转运、装卸、存储等费用</t>
  </si>
  <si>
    <t>视频图像接入调试（配合调试）</t>
  </si>
  <si>
    <t>1.依据图纸所示，按满足设计配置和功能要求的视频图像接入调试数量以项计量；
2.综合单价包干，包含一切安装辅材，二次转运、装卸、存储等费用</t>
  </si>
  <si>
    <t>路网运行监测预警安全保障增效工程（万云、云奉、奉巫）</t>
  </si>
  <si>
    <t>枪球一体机（具备事件检测功能）</t>
  </si>
  <si>
    <t>一体化设计，  含3个镜头且都可变焦，  含安装附件</t>
  </si>
  <si>
    <t>工业以太网交换机（视频）</t>
  </si>
  <si>
    <t>2个1000M单模光口，  不少于4个1000M RJ45电口，  带网管</t>
  </si>
  <si>
    <t>含电源防雷器、数据防雷器、相关配套设施，  防护等级：  ≥IP65</t>
  </si>
  <si>
    <t>12米立柱</t>
  </si>
  <si>
    <t>含基础、防雷接地等</t>
  </si>
  <si>
    <t>杆件甲供，基础及预埋件等其他乙供</t>
  </si>
  <si>
    <t>标志立柱升高（立柱升高4m）</t>
  </si>
  <si>
    <t>测速门架、悬臂情报板、标志立柱升高</t>
  </si>
  <si>
    <t>1.依据图纸所示，按满足设计配置和功能要求的标志立柱升高数量以套计量；
2.综合单价包干，包含一切安装辅材，二次转运、装卸、存储等费用</t>
  </si>
  <si>
    <t>人行天桥摄像机安装支架</t>
  </si>
  <si>
    <t>1.线缆及配套附件、辅材的装卸、运输、就位；
2.线缆敷设、端头连接安装、标识；
3.功能检测</t>
  </si>
  <si>
    <t>YJV22/1KV-2×4mm²</t>
  </si>
  <si>
    <t>硅芯管</t>
  </si>
  <si>
    <t>2×Ф40/33</t>
  </si>
  <si>
    <t>1.保护管及配件制作、运输;
2.保护管敷设、接头接续</t>
  </si>
  <si>
    <t>1.依据图纸所示，按保护管的敷设长度以延长米计量
2.综合单价包干，包含一切安装辅材，二次转运、装卸、存储等费用</t>
  </si>
  <si>
    <t>延长米</t>
  </si>
  <si>
    <t>抱箍</t>
  </si>
  <si>
    <t>1制作、运输;
2.安装</t>
  </si>
  <si>
    <t>1.依据图纸所示，按满足设计配置和功能要求的抱箍数量以个计量；
2.综合单价包干，包含一切安装辅材，二次转运、装卸、存储等费用</t>
  </si>
  <si>
    <t>1×Ф40/33</t>
  </si>
  <si>
    <t>监控分中心视频管理平台接入及调试（配合调试）</t>
  </si>
  <si>
    <t>1.依据图纸所示，按满足设计配置和功能要求的监控分中心视频管理平台接入及调试数量以项计量；
2.综合单价包干，包含一切安装辅材，二次转运、装卸、存储等费用</t>
  </si>
  <si>
    <t>2025年万利万达公司机电专项工程国密改造项目</t>
  </si>
  <si>
    <t>服务区智慧扩容工程（歇风服务区、开州服务区）</t>
  </si>
  <si>
    <t>2光4电</t>
  </si>
  <si>
    <t>停车位显示标志（2460mm*2190mm）</t>
  </si>
  <si>
    <t>附着在已建服务区入口预告标志立柱之上，含嵌入式LED显示屏</t>
  </si>
  <si>
    <t>1.设备本体及配套附件、辅材的装卸、运输、就位；
2.安装；</t>
  </si>
  <si>
    <t>1.依据图纸所示，按满足设计配置和功能要求的应急车道关闭标志数量以套计量；
2.综合单价包干，包含一切安装辅材，二次转运、装卸、存储等费用</t>
  </si>
  <si>
    <t>含电源防雷器、数据防雷器、相关配套设施，防护等级： ≥IP65</t>
  </si>
  <si>
    <t>m</t>
  </si>
  <si>
    <t>1×Φ40/33</t>
  </si>
  <si>
    <t>400*400*550，含井盖</t>
  </si>
  <si>
    <t>停车位显示器调试及构件修理（配合调试）</t>
  </si>
  <si>
    <t>1.依据图纸所示，按满足设计配置和功能要求的停车位显示器调试及构件修理数量以项计量；
2.综合单价包干，包含一切安装辅材，二次转运、装卸、存储等费用</t>
  </si>
  <si>
    <t>服务区智慧扩容工程（谭家服务区）</t>
  </si>
  <si>
    <t>枪型高清摄像机（室外)</t>
  </si>
  <si>
    <t>400万像素；感光器件： ≥1/1.8＂CMOS传感器；（含安装附件）</t>
  </si>
  <si>
    <t>东北中心合计</t>
  </si>
  <si>
    <t>总计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</si>
</sst>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 0_ "/>
  </numFmts>
  <fonts count="31">
    <font>
      <sz val="12"/>
      <color theme="1"/>
      <name val="等线"/>
      <charset val="134"/>
      <scheme val="minor"/>
    </font>
    <font>
      <sz val="11"/>
      <color rgb="FF000000"/>
      <name val="宋体"/>
      <charset val="134"/>
    </font>
    <font>
      <b/>
      <sz val="11"/>
      <color rgb="FF000000"/>
      <name val="宋体"/>
      <charset val="134"/>
    </font>
    <font>
      <strike/>
      <sz val="11"/>
      <color rgb="FF000000"/>
      <name val="宋体"/>
      <charset val="134"/>
    </font>
    <font>
      <sz val="12"/>
      <color theme="1"/>
      <name val="宋体"/>
      <charset val="134"/>
    </font>
    <font>
      <b/>
      <sz val="12"/>
      <color theme="1"/>
      <name val="宋体"/>
      <charset val="134"/>
    </font>
    <font>
      <b/>
      <sz val="14"/>
      <color rgb="FF000000"/>
      <name val="宋体"/>
      <charset val="134"/>
    </font>
    <font>
      <sz val="10"/>
      <color rgb="FF000000"/>
      <name val="宋体"/>
      <charset val="134"/>
    </font>
    <font>
      <b/>
      <sz val="10"/>
      <color rgb="FF000000"/>
      <name val="宋体"/>
      <charset val="134"/>
    </font>
    <font>
      <b/>
      <sz val="10"/>
      <color theme="1"/>
      <name val="宋体"/>
      <charset val="134"/>
    </font>
    <font>
      <strike/>
      <sz val="10"/>
      <color rgb="FF000000"/>
      <name val="宋体"/>
      <charset val="134"/>
    </font>
    <font>
      <sz val="11"/>
      <color theme="1"/>
      <name val="等线"/>
      <charset val="134"/>
      <scheme val="minor"/>
    </font>
    <font>
      <u/>
      <sz val="10"/>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4"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5" borderId="14" applyNumberFormat="0" applyAlignment="0" applyProtection="0">
      <alignment vertical="center"/>
    </xf>
    <xf numFmtId="0" fontId="21" fillId="6" borderId="15" applyNumberFormat="0" applyAlignment="0" applyProtection="0">
      <alignment vertical="center"/>
    </xf>
    <xf numFmtId="0" fontId="22" fillId="6" borderId="14" applyNumberFormat="0" applyAlignment="0" applyProtection="0">
      <alignment vertical="center"/>
    </xf>
    <xf numFmtId="0" fontId="23" fillId="7"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83">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2" fillId="2" borderId="0" xfId="0" applyFont="1" applyFill="1">
      <alignment vertical="center"/>
    </xf>
    <xf numFmtId="0" fontId="3" fillId="2" borderId="0" xfId="0" applyFont="1" applyFill="1">
      <alignment vertical="center"/>
    </xf>
    <xf numFmtId="0" fontId="1" fillId="3" borderId="0" xfId="0" applyFont="1" applyFill="1">
      <alignment vertical="center"/>
    </xf>
    <xf numFmtId="0" fontId="1" fillId="3" borderId="0" xfId="0" applyFont="1" applyFill="1" applyAlignment="1">
      <alignment horizontal="center" vertical="center" wrapText="1"/>
    </xf>
    <xf numFmtId="0" fontId="4" fillId="3" borderId="0" xfId="0" applyFont="1" applyFill="1">
      <alignment vertical="center"/>
    </xf>
    <xf numFmtId="0" fontId="5" fillId="0" borderId="0" xfId="0" applyFont="1">
      <alignment vertical="center"/>
    </xf>
    <xf numFmtId="0" fontId="1" fillId="2" borderId="0" xfId="0" applyFont="1" applyFill="1" applyAlignment="1">
      <alignment vertical="center" wrapText="1"/>
    </xf>
    <xf numFmtId="0" fontId="1" fillId="2" borderId="0" xfId="0" applyFont="1" applyFill="1" applyAlignment="1">
      <alignment horizontal="left" vertical="center"/>
    </xf>
    <xf numFmtId="176" fontId="1" fillId="2" borderId="0" xfId="0" applyNumberFormat="1" applyFont="1" applyFill="1" applyAlignment="1">
      <alignment horizontal="center" vertical="center"/>
    </xf>
    <xf numFmtId="0" fontId="4" fillId="0" borderId="0" xfId="0" applyFont="1">
      <alignment vertical="center"/>
    </xf>
    <xf numFmtId="0" fontId="6" fillId="2" borderId="0" xfId="0" applyFont="1" applyFill="1" applyAlignment="1">
      <alignment horizontal="center" vertical="center" wrapText="1"/>
    </xf>
    <xf numFmtId="0" fontId="6" fillId="2" borderId="0" xfId="0" applyFont="1" applyFill="1" applyAlignment="1">
      <alignment horizontal="left" vertical="center"/>
    </xf>
    <xf numFmtId="0" fontId="6" fillId="2" borderId="0" xfId="0" applyFont="1" applyFill="1" applyAlignment="1">
      <alignment horizontal="center" vertical="center"/>
    </xf>
    <xf numFmtId="0" fontId="7" fillId="2" borderId="1"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8" fillId="2" borderId="2" xfId="0" applyFont="1" applyFill="1" applyBorder="1" applyAlignment="1" applyProtection="1">
      <alignment horizontal="left" vertical="center"/>
    </xf>
    <xf numFmtId="0" fontId="8" fillId="2" borderId="3"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7" fillId="2" borderId="5" xfId="0" applyFont="1" applyFill="1" applyBorder="1" applyAlignment="1" applyProtection="1">
      <alignment horizontal="center" vertical="center" wrapText="1"/>
    </xf>
    <xf numFmtId="0" fontId="7" fillId="2" borderId="5" xfId="0" applyFont="1" applyFill="1" applyBorder="1" applyAlignment="1" applyProtection="1">
      <alignment horizontal="left" vertical="center" wrapText="1"/>
    </xf>
    <xf numFmtId="176" fontId="7" fillId="2" borderId="5" xfId="0" applyNumberFormat="1" applyFont="1" applyFill="1" applyBorder="1" applyAlignment="1" applyProtection="1">
      <alignment vertical="center" wrapText="1"/>
    </xf>
    <xf numFmtId="0" fontId="7" fillId="2" borderId="5" xfId="0" applyFont="1" applyFill="1" applyBorder="1" applyAlignment="1" applyProtection="1">
      <alignment horizontal="center" vertical="center"/>
    </xf>
    <xf numFmtId="0" fontId="8" fillId="2" borderId="6" xfId="0" applyFont="1" applyFill="1" applyBorder="1" applyAlignment="1" applyProtection="1">
      <alignment horizontal="center" vertical="center" wrapText="1"/>
    </xf>
    <xf numFmtId="0" fontId="8" fillId="2" borderId="7" xfId="0" applyFont="1" applyFill="1" applyBorder="1" applyAlignment="1" applyProtection="1">
      <alignment horizontal="center" vertical="center" wrapText="1"/>
    </xf>
    <xf numFmtId="49" fontId="7" fillId="2" borderId="5" xfId="0" applyNumberFormat="1" applyFont="1" applyFill="1" applyBorder="1" applyAlignment="1" applyProtection="1">
      <alignment horizontal="left" vertical="center" wrapText="1"/>
    </xf>
    <xf numFmtId="176" fontId="1" fillId="2" borderId="5" xfId="0" applyNumberFormat="1" applyFont="1" applyFill="1" applyBorder="1" applyAlignment="1" applyProtection="1">
      <alignment vertical="center" wrapText="1"/>
    </xf>
    <xf numFmtId="49" fontId="7" fillId="2" borderId="5" xfId="0" applyNumberFormat="1" applyFont="1" applyFill="1" applyBorder="1" applyAlignment="1" applyProtection="1">
      <alignment horizontal="center" vertical="center" wrapText="1"/>
    </xf>
    <xf numFmtId="49" fontId="1" fillId="2" borderId="5" xfId="0" applyNumberFormat="1" applyFont="1" applyFill="1" applyBorder="1" applyAlignment="1" applyProtection="1">
      <alignment horizontal="left" vertical="center" wrapText="1"/>
    </xf>
    <xf numFmtId="1" fontId="7" fillId="2" borderId="5" xfId="0" applyNumberFormat="1" applyFont="1" applyFill="1" applyBorder="1" applyAlignment="1" applyProtection="1">
      <alignment horizontal="center" vertical="center" shrinkToFit="1"/>
    </xf>
    <xf numFmtId="177" fontId="7" fillId="2" borderId="5" xfId="0" applyNumberFormat="1" applyFont="1" applyFill="1" applyBorder="1" applyAlignment="1" applyProtection="1">
      <alignment horizontal="center" vertical="center" wrapText="1"/>
    </xf>
    <xf numFmtId="0" fontId="7" fillId="2" borderId="5" xfId="0" applyFont="1" applyFill="1" applyBorder="1" applyAlignment="1" applyProtection="1">
      <alignment horizontal="justify" vertical="center" wrapText="1"/>
    </xf>
    <xf numFmtId="0" fontId="7" fillId="3" borderId="5" xfId="0" applyFont="1" applyFill="1" applyBorder="1" applyAlignment="1" applyProtection="1">
      <alignment horizontal="center" vertical="center" wrapText="1"/>
    </xf>
    <xf numFmtId="0" fontId="7" fillId="3" borderId="5" xfId="0" applyFont="1" applyFill="1" applyBorder="1" applyAlignment="1" applyProtection="1">
      <alignment horizontal="left" vertical="center" wrapText="1"/>
    </xf>
    <xf numFmtId="1" fontId="7" fillId="3" borderId="5" xfId="0" applyNumberFormat="1" applyFont="1" applyFill="1" applyBorder="1" applyAlignment="1" applyProtection="1">
      <alignment horizontal="center" vertical="center" shrinkToFit="1"/>
    </xf>
    <xf numFmtId="0" fontId="7" fillId="3" borderId="5" xfId="0" applyFont="1" applyFill="1" applyBorder="1" applyAlignment="1" applyProtection="1">
      <alignment horizontal="center" vertical="center"/>
    </xf>
    <xf numFmtId="0" fontId="1" fillId="3" borderId="5" xfId="0" applyFont="1" applyFill="1" applyBorder="1" applyAlignment="1" applyProtection="1">
      <alignment vertical="center" wrapText="1"/>
    </xf>
    <xf numFmtId="176" fontId="1" fillId="3" borderId="5" xfId="0" applyNumberFormat="1" applyFont="1" applyFill="1" applyBorder="1" applyAlignment="1" applyProtection="1">
      <alignment vertical="center" wrapText="1"/>
    </xf>
    <xf numFmtId="176" fontId="6" fillId="2" borderId="0" xfId="0" applyNumberFormat="1" applyFont="1" applyFill="1" applyAlignment="1">
      <alignment horizontal="center" vertical="center"/>
    </xf>
    <xf numFmtId="176" fontId="7" fillId="2" borderId="1" xfId="0" applyNumberFormat="1" applyFont="1" applyFill="1" applyBorder="1" applyAlignment="1" applyProtection="1">
      <alignment horizontal="center" vertical="center" wrapText="1"/>
    </xf>
    <xf numFmtId="176" fontId="8" fillId="2" borderId="4" xfId="0" applyNumberFormat="1" applyFont="1" applyFill="1" applyBorder="1" applyAlignment="1" applyProtection="1">
      <alignment horizontal="center" vertical="center"/>
    </xf>
    <xf numFmtId="0" fontId="8" fillId="2" borderId="8" xfId="0" applyFont="1" applyFill="1" applyBorder="1" applyAlignment="1" applyProtection="1">
      <alignment horizontal="center" vertical="center"/>
    </xf>
    <xf numFmtId="176" fontId="7" fillId="2" borderId="5" xfId="0" applyNumberFormat="1" applyFont="1" applyFill="1" applyBorder="1" applyAlignment="1" applyProtection="1">
      <alignment horizontal="center" vertical="center"/>
    </xf>
    <xf numFmtId="10" fontId="7" fillId="2" borderId="5" xfId="3" applyNumberFormat="1" applyFont="1" applyFill="1" applyBorder="1" applyAlignment="1" applyProtection="1">
      <alignment horizontal="center" vertical="center"/>
    </xf>
    <xf numFmtId="0" fontId="7" fillId="2" borderId="5" xfId="0" applyFont="1" applyFill="1" applyBorder="1" applyProtection="1">
      <alignment vertical="center"/>
    </xf>
    <xf numFmtId="43" fontId="9" fillId="2" borderId="5" xfId="0" applyNumberFormat="1" applyFont="1" applyFill="1" applyBorder="1" applyProtection="1">
      <alignment vertical="center"/>
    </xf>
    <xf numFmtId="0" fontId="8" fillId="2" borderId="9" xfId="0" applyFont="1" applyFill="1" applyBorder="1" applyAlignment="1" applyProtection="1">
      <alignment horizontal="center" vertical="center" wrapText="1"/>
    </xf>
    <xf numFmtId="176" fontId="8" fillId="2" borderId="5" xfId="0" applyNumberFormat="1" applyFont="1" applyFill="1" applyBorder="1" applyAlignment="1" applyProtection="1">
      <alignment horizontal="center" vertical="center"/>
    </xf>
    <xf numFmtId="0" fontId="8" fillId="2" borderId="5" xfId="0" applyFont="1" applyFill="1" applyBorder="1" applyProtection="1">
      <alignment vertical="center"/>
    </xf>
    <xf numFmtId="176" fontId="8" fillId="2" borderId="7" xfId="0" applyNumberFormat="1" applyFont="1" applyFill="1" applyBorder="1" applyAlignment="1" applyProtection="1">
      <alignment horizontal="center" vertical="center" wrapText="1"/>
    </xf>
    <xf numFmtId="176" fontId="7" fillId="2" borderId="5" xfId="0" applyNumberFormat="1" applyFont="1" applyFill="1" applyBorder="1" applyAlignment="1" applyProtection="1">
      <alignment horizontal="center" vertical="center"/>
      <protection locked="0"/>
    </xf>
    <xf numFmtId="0" fontId="7" fillId="2" borderId="5" xfId="0" applyFont="1" applyFill="1" applyBorder="1" applyProtection="1">
      <alignment vertical="center"/>
      <protection locked="0"/>
    </xf>
    <xf numFmtId="0" fontId="1" fillId="2" borderId="0" xfId="0" applyFont="1" applyFill="1" applyProtection="1">
      <alignment vertical="center"/>
      <protection locked="0"/>
    </xf>
    <xf numFmtId="0" fontId="2" fillId="2" borderId="0" xfId="0" applyFont="1" applyFill="1" applyProtection="1">
      <alignment vertical="center"/>
      <protection locked="0"/>
    </xf>
    <xf numFmtId="0" fontId="10" fillId="2" borderId="5" xfId="0" applyFont="1" applyFill="1" applyBorder="1" applyProtection="1">
      <alignment vertical="center"/>
    </xf>
    <xf numFmtId="176" fontId="7" fillId="3" borderId="5" xfId="0" applyNumberFormat="1" applyFont="1" applyFill="1" applyBorder="1" applyAlignment="1" applyProtection="1">
      <alignment horizontal="center" vertical="center"/>
    </xf>
    <xf numFmtId="0" fontId="7" fillId="3" borderId="5" xfId="0" applyFont="1" applyFill="1" applyBorder="1" applyProtection="1">
      <alignment vertical="center"/>
    </xf>
    <xf numFmtId="176" fontId="7" fillId="3" borderId="5" xfId="0" applyNumberFormat="1" applyFont="1" applyFill="1" applyBorder="1" applyAlignment="1" applyProtection="1">
      <alignment vertical="center" wrapText="1"/>
    </xf>
    <xf numFmtId="0" fontId="7" fillId="3" borderId="5" xfId="0" applyFont="1" applyFill="1" applyBorder="1" applyAlignment="1" applyProtection="1">
      <alignment horizontal="justify" vertical="center" wrapText="1"/>
    </xf>
    <xf numFmtId="49" fontId="7" fillId="3" borderId="5" xfId="0" applyNumberFormat="1" applyFont="1" applyFill="1" applyBorder="1" applyAlignment="1" applyProtection="1">
      <alignment horizontal="center" vertical="center" wrapText="1"/>
    </xf>
    <xf numFmtId="0" fontId="8" fillId="2" borderId="7" xfId="0" applyFont="1" applyFill="1" applyBorder="1" applyAlignment="1" applyProtection="1">
      <alignment horizontal="left" vertical="center" wrapText="1"/>
    </xf>
    <xf numFmtId="0" fontId="8" fillId="3" borderId="10" xfId="0" applyFont="1" applyFill="1" applyBorder="1" applyAlignment="1" applyProtection="1">
      <alignment horizontal="left" vertical="center"/>
    </xf>
    <xf numFmtId="0" fontId="8" fillId="3" borderId="3" xfId="0" applyFont="1" applyFill="1" applyBorder="1" applyAlignment="1" applyProtection="1">
      <alignment horizontal="center" vertical="center"/>
    </xf>
    <xf numFmtId="0" fontId="8" fillId="3" borderId="4" xfId="0" applyFont="1" applyFill="1" applyBorder="1" applyAlignment="1" applyProtection="1">
      <alignment horizontal="center" vertical="center"/>
    </xf>
    <xf numFmtId="1" fontId="7" fillId="3" borderId="5" xfId="0" applyNumberFormat="1"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8" fillId="3" borderId="6"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177" fontId="7" fillId="3" borderId="5" xfId="0" applyNumberFormat="1" applyFont="1" applyFill="1" applyBorder="1" applyAlignment="1" applyProtection="1">
      <alignment horizontal="left" vertical="center" wrapText="1"/>
    </xf>
    <xf numFmtId="176" fontId="8" fillId="3" borderId="4" xfId="0" applyNumberFormat="1" applyFont="1" applyFill="1" applyBorder="1" applyAlignment="1" applyProtection="1">
      <alignment horizontal="center" vertical="center"/>
    </xf>
    <xf numFmtId="0" fontId="8" fillId="3" borderId="8" xfId="0" applyFont="1" applyFill="1" applyBorder="1" applyAlignment="1" applyProtection="1">
      <alignment horizontal="center" vertical="center"/>
    </xf>
    <xf numFmtId="176" fontId="7" fillId="3" borderId="5" xfId="0" applyNumberFormat="1" applyFont="1" applyFill="1" applyBorder="1" applyAlignment="1" applyProtection="1">
      <alignment horizontal="center" vertical="center" wrapText="1"/>
    </xf>
    <xf numFmtId="176" fontId="8" fillId="3" borderId="5" xfId="0" applyNumberFormat="1" applyFont="1" applyFill="1" applyBorder="1" applyAlignment="1" applyProtection="1">
      <alignment horizontal="center" vertical="center" wrapText="1"/>
    </xf>
    <xf numFmtId="176" fontId="8" fillId="3" borderId="7" xfId="0" applyNumberFormat="1" applyFon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0" fontId="7" fillId="3" borderId="5" xfId="0" applyFont="1" applyFill="1" applyBorder="1" applyAlignment="1" applyProtection="1">
      <alignment horizontal="center" vertical="center" wrapText="1"/>
      <protection locked="0"/>
    </xf>
    <xf numFmtId="176" fontId="8" fillId="3" borderId="5" xfId="0" applyNumberFormat="1" applyFont="1" applyFill="1" applyBorder="1" applyAlignment="1" applyProtection="1">
      <alignment horizontal="center" vertical="center" wrapText="1"/>
      <protection locked="0"/>
    </xf>
    <xf numFmtId="177" fontId="7" fillId="3" borderId="5" xfId="0" applyNumberFormat="1" applyFont="1" applyFill="1" applyBorder="1" applyAlignment="1" applyProtection="1">
      <alignment horizontal="center" vertical="center" wrapText="1"/>
    </xf>
    <xf numFmtId="178" fontId="7" fillId="3" borderId="5" xfId="0" applyNumberFormat="1"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8" fillId="3" borderId="5"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AH228"/>
  <sheetViews>
    <sheetView tabSelected="1" topLeftCell="A212" workbookViewId="0">
      <selection activeCell="A1" sqref="A1:N228"/>
    </sheetView>
  </sheetViews>
  <sheetFormatPr defaultColWidth="9" defaultRowHeight="22" customHeight="1"/>
  <cols>
    <col min="1" max="1" width="5.5" style="9" customWidth="1"/>
    <col min="2" max="2" width="17" style="10" customWidth="1"/>
    <col min="3" max="3" width="29.875" style="10" customWidth="1"/>
    <col min="4" max="4" width="28.25" style="1" customWidth="1"/>
    <col min="5" max="5" width="32.6666666666667" style="1" customWidth="1"/>
    <col min="6" max="7" width="8.66666666666667" style="2" customWidth="1"/>
    <col min="8" max="8" width="9" style="9"/>
    <col min="9" max="9" width="11.825" style="9" customWidth="1"/>
    <col min="10" max="10" width="9.5" style="11" customWidth="1"/>
    <col min="11" max="11" width="8.625" style="11" customWidth="1"/>
    <col min="12" max="12" width="12.75" style="11" customWidth="1"/>
    <col min="13" max="13" width="14" style="11" customWidth="1"/>
    <col min="14" max="14" width="10.875" style="1" customWidth="1"/>
    <col min="15" max="34" width="9" style="1"/>
    <col min="35" max="16384" width="9" style="12"/>
  </cols>
  <sheetData>
    <row r="1" s="1" customFormat="1" ht="52" customHeight="1" spans="1:14">
      <c r="A1" s="13" t="s">
        <v>0</v>
      </c>
      <c r="B1" s="14"/>
      <c r="C1" s="14"/>
      <c r="D1" s="15"/>
      <c r="E1" s="15"/>
      <c r="F1" s="15"/>
      <c r="G1" s="15"/>
      <c r="H1" s="15"/>
      <c r="I1" s="15"/>
      <c r="J1" s="40"/>
      <c r="K1" s="40"/>
      <c r="L1" s="40"/>
      <c r="M1" s="40"/>
      <c r="N1" s="15"/>
    </row>
    <row r="2" s="1" customFormat="1" ht="30" customHeight="1" spans="1:14">
      <c r="A2" s="16" t="s">
        <v>1</v>
      </c>
      <c r="B2" s="16" t="s">
        <v>2</v>
      </c>
      <c r="C2" s="16" t="s">
        <v>3</v>
      </c>
      <c r="D2" s="17" t="s">
        <v>4</v>
      </c>
      <c r="E2" s="17" t="s">
        <v>5</v>
      </c>
      <c r="F2" s="16" t="s">
        <v>6</v>
      </c>
      <c r="G2" s="17" t="s">
        <v>7</v>
      </c>
      <c r="H2" s="17" t="s">
        <v>8</v>
      </c>
      <c r="I2" s="17" t="s">
        <v>9</v>
      </c>
      <c r="J2" s="41" t="s">
        <v>10</v>
      </c>
      <c r="K2" s="41" t="s">
        <v>11</v>
      </c>
      <c r="L2" s="41" t="s">
        <v>12</v>
      </c>
      <c r="M2" s="41" t="s">
        <v>13</v>
      </c>
      <c r="N2" s="17" t="s">
        <v>14</v>
      </c>
    </row>
    <row r="3" s="1" customFormat="1" ht="25" customHeight="1" spans="1:14">
      <c r="A3" s="18" t="s">
        <v>15</v>
      </c>
      <c r="B3" s="18"/>
      <c r="C3" s="18"/>
      <c r="D3" s="18"/>
      <c r="E3" s="18"/>
      <c r="F3" s="18"/>
      <c r="G3" s="18"/>
      <c r="H3" s="18"/>
      <c r="I3" s="18"/>
      <c r="J3" s="18"/>
      <c r="K3" s="18"/>
      <c r="L3" s="18"/>
      <c r="M3" s="18"/>
      <c r="N3" s="18"/>
    </row>
    <row r="4" s="1" customFormat="1" ht="25" customHeight="1" spans="1:14">
      <c r="A4" s="19" t="s">
        <v>16</v>
      </c>
      <c r="B4" s="20"/>
      <c r="C4" s="20"/>
      <c r="D4" s="20"/>
      <c r="E4" s="20"/>
      <c r="F4" s="20"/>
      <c r="G4" s="20"/>
      <c r="H4" s="20"/>
      <c r="I4" s="20"/>
      <c r="J4" s="42"/>
      <c r="K4" s="42"/>
      <c r="L4" s="42"/>
      <c r="M4" s="42"/>
      <c r="N4" s="43"/>
    </row>
    <row r="5" ht="25" customHeight="1" outlineLevel="1" spans="1:14">
      <c r="A5" s="21">
        <v>1</v>
      </c>
      <c r="B5" s="22" t="s">
        <v>17</v>
      </c>
      <c r="C5" s="22" t="s">
        <v>18</v>
      </c>
      <c r="D5" s="23" t="s">
        <v>19</v>
      </c>
      <c r="E5" s="22" t="s">
        <v>20</v>
      </c>
      <c r="F5" s="24" t="s">
        <v>21</v>
      </c>
      <c r="G5" s="24">
        <v>50</v>
      </c>
      <c r="H5" s="21" t="s">
        <v>22</v>
      </c>
      <c r="I5" s="21" t="s">
        <v>23</v>
      </c>
      <c r="J5" s="44">
        <v>432</v>
      </c>
      <c r="K5" s="45">
        <f>(L5-J5)/J5</f>
        <v>-1</v>
      </c>
      <c r="L5" s="44"/>
      <c r="M5" s="44">
        <f t="shared" ref="M5:M24" si="0">L5*G5</f>
        <v>0</v>
      </c>
      <c r="N5" s="46"/>
    </row>
    <row r="6" ht="25" customHeight="1" outlineLevel="1" spans="1:14">
      <c r="A6" s="21">
        <v>2</v>
      </c>
      <c r="B6" s="22" t="s">
        <v>24</v>
      </c>
      <c r="C6" s="22" t="s">
        <v>25</v>
      </c>
      <c r="D6" s="23" t="s">
        <v>19</v>
      </c>
      <c r="E6" s="22" t="s">
        <v>26</v>
      </c>
      <c r="F6" s="24" t="s">
        <v>21</v>
      </c>
      <c r="G6" s="24">
        <v>50</v>
      </c>
      <c r="H6" s="21" t="s">
        <v>22</v>
      </c>
      <c r="I6" s="21" t="s">
        <v>23</v>
      </c>
      <c r="J6" s="44">
        <v>324</v>
      </c>
      <c r="K6" s="45">
        <f>(L6-J6/J6)</f>
        <v>-1</v>
      </c>
      <c r="L6" s="44"/>
      <c r="M6" s="44">
        <f t="shared" si="0"/>
        <v>0</v>
      </c>
      <c r="N6" s="46"/>
    </row>
    <row r="7" s="2" customFormat="1" ht="25" customHeight="1" outlineLevel="1" spans="1:14">
      <c r="A7" s="21">
        <v>3</v>
      </c>
      <c r="B7" s="22" t="s">
        <v>27</v>
      </c>
      <c r="C7" s="22" t="s">
        <v>28</v>
      </c>
      <c r="D7" s="22" t="s">
        <v>29</v>
      </c>
      <c r="E7" s="22" t="s">
        <v>30</v>
      </c>
      <c r="F7" s="24" t="s">
        <v>31</v>
      </c>
      <c r="G7" s="21">
        <v>1</v>
      </c>
      <c r="H7" s="24" t="s">
        <v>32</v>
      </c>
      <c r="I7" s="21" t="s">
        <v>33</v>
      </c>
      <c r="J7" s="44">
        <v>756</v>
      </c>
      <c r="K7" s="47">
        <v>0</v>
      </c>
      <c r="L7" s="47">
        <v>0</v>
      </c>
      <c r="M7" s="44">
        <v>756</v>
      </c>
      <c r="N7" s="24"/>
    </row>
    <row r="8" s="3" customFormat="1" ht="25" customHeight="1" spans="1:14">
      <c r="A8" s="25" t="s">
        <v>34</v>
      </c>
      <c r="B8" s="26"/>
      <c r="C8" s="26"/>
      <c r="D8" s="26"/>
      <c r="E8" s="26"/>
      <c r="F8" s="26"/>
      <c r="G8" s="26"/>
      <c r="H8" s="26"/>
      <c r="I8" s="48"/>
      <c r="J8" s="49"/>
      <c r="K8" s="49"/>
      <c r="L8" s="49"/>
      <c r="M8" s="49">
        <f>SUM(M5:M7)</f>
        <v>756</v>
      </c>
      <c r="N8" s="50"/>
    </row>
    <row r="9" s="3" customFormat="1" ht="25" customHeight="1" spans="1:14">
      <c r="A9" s="25" t="s">
        <v>35</v>
      </c>
      <c r="B9" s="26"/>
      <c r="C9" s="26"/>
      <c r="D9" s="26"/>
      <c r="E9" s="26"/>
      <c r="F9" s="26"/>
      <c r="G9" s="26"/>
      <c r="H9" s="26"/>
      <c r="I9" s="26"/>
      <c r="J9" s="51"/>
      <c r="K9" s="51"/>
      <c r="L9" s="51"/>
      <c r="M9" s="51"/>
      <c r="N9" s="48"/>
    </row>
    <row r="10" ht="25" customHeight="1" outlineLevel="1" spans="1:14">
      <c r="A10" s="21">
        <v>1</v>
      </c>
      <c r="B10" s="27" t="s">
        <v>36</v>
      </c>
      <c r="C10" s="27" t="s">
        <v>37</v>
      </c>
      <c r="D10" s="28" t="s">
        <v>38</v>
      </c>
      <c r="E10" s="22" t="s">
        <v>39</v>
      </c>
      <c r="F10" s="29" t="s">
        <v>40</v>
      </c>
      <c r="G10" s="29">
        <v>20.88</v>
      </c>
      <c r="H10" s="21" t="s">
        <v>22</v>
      </c>
      <c r="I10" s="21" t="s">
        <v>41</v>
      </c>
      <c r="J10" s="52">
        <v>756</v>
      </c>
      <c r="K10" s="45">
        <f t="shared" ref="K10:K24" si="1">(L10-J10)/J10</f>
        <v>-1</v>
      </c>
      <c r="L10" s="44"/>
      <c r="M10" s="44">
        <f t="shared" si="0"/>
        <v>0</v>
      </c>
      <c r="N10" s="46"/>
    </row>
    <row r="11" ht="25" customHeight="1" outlineLevel="1" spans="1:14">
      <c r="A11" s="21">
        <v>2</v>
      </c>
      <c r="B11" s="27" t="s">
        <v>42</v>
      </c>
      <c r="C11" s="27" t="s">
        <v>43</v>
      </c>
      <c r="D11" s="27" t="s">
        <v>44</v>
      </c>
      <c r="E11" s="22" t="s">
        <v>45</v>
      </c>
      <c r="F11" s="29" t="s">
        <v>46</v>
      </c>
      <c r="G11" s="29">
        <v>1</v>
      </c>
      <c r="H11" s="21" t="s">
        <v>22</v>
      </c>
      <c r="I11" s="21" t="s">
        <v>41</v>
      </c>
      <c r="J11" s="52">
        <v>5546</v>
      </c>
      <c r="K11" s="45">
        <f t="shared" si="1"/>
        <v>-1</v>
      </c>
      <c r="L11" s="44"/>
      <c r="M11" s="44">
        <f t="shared" si="0"/>
        <v>0</v>
      </c>
      <c r="N11" s="46"/>
    </row>
    <row r="12" ht="25" customHeight="1" outlineLevel="1" spans="1:14">
      <c r="A12" s="21">
        <v>3</v>
      </c>
      <c r="B12" s="22" t="s">
        <v>47</v>
      </c>
      <c r="C12" s="22" t="s">
        <v>48</v>
      </c>
      <c r="D12" s="30" t="s">
        <v>49</v>
      </c>
      <c r="E12" s="22" t="s">
        <v>50</v>
      </c>
      <c r="F12" s="29" t="s">
        <v>46</v>
      </c>
      <c r="G12" s="29">
        <v>1</v>
      </c>
      <c r="H12" s="21" t="s">
        <v>22</v>
      </c>
      <c r="I12" s="21" t="s">
        <v>41</v>
      </c>
      <c r="J12" s="52">
        <v>216</v>
      </c>
      <c r="K12" s="45">
        <f t="shared" si="1"/>
        <v>-1</v>
      </c>
      <c r="L12" s="44"/>
      <c r="M12" s="44">
        <f t="shared" si="0"/>
        <v>0</v>
      </c>
      <c r="N12" s="46"/>
    </row>
    <row r="13" ht="25" customHeight="1" outlineLevel="1" spans="1:14">
      <c r="A13" s="21">
        <v>4</v>
      </c>
      <c r="B13" s="22" t="s">
        <v>51</v>
      </c>
      <c r="C13" s="22" t="s">
        <v>52</v>
      </c>
      <c r="D13" s="22" t="s">
        <v>53</v>
      </c>
      <c r="E13" s="22" t="s">
        <v>54</v>
      </c>
      <c r="F13" s="29" t="s">
        <v>21</v>
      </c>
      <c r="G13" s="29">
        <v>1</v>
      </c>
      <c r="H13" s="21" t="s">
        <v>22</v>
      </c>
      <c r="I13" s="21" t="s">
        <v>55</v>
      </c>
      <c r="J13" s="52">
        <v>324</v>
      </c>
      <c r="K13" s="45">
        <f t="shared" si="1"/>
        <v>-1</v>
      </c>
      <c r="L13" s="44"/>
      <c r="M13" s="44">
        <f t="shared" si="0"/>
        <v>0</v>
      </c>
      <c r="N13" s="46"/>
    </row>
    <row r="14" ht="25" customHeight="1" outlineLevel="1" spans="1:14">
      <c r="A14" s="21">
        <v>5</v>
      </c>
      <c r="B14" s="22" t="s">
        <v>56</v>
      </c>
      <c r="C14" s="22" t="s">
        <v>57</v>
      </c>
      <c r="D14" s="28" t="s">
        <v>58</v>
      </c>
      <c r="E14" s="22" t="s">
        <v>59</v>
      </c>
      <c r="F14" s="29" t="s">
        <v>40</v>
      </c>
      <c r="G14" s="29">
        <v>127.5</v>
      </c>
      <c r="H14" s="21" t="s">
        <v>22</v>
      </c>
      <c r="I14" s="21" t="s">
        <v>60</v>
      </c>
      <c r="J14" s="52">
        <v>86.4</v>
      </c>
      <c r="K14" s="45">
        <f t="shared" si="1"/>
        <v>-1</v>
      </c>
      <c r="L14" s="44"/>
      <c r="M14" s="44">
        <f t="shared" si="0"/>
        <v>0</v>
      </c>
      <c r="N14" s="46"/>
    </row>
    <row r="15" ht="25" customHeight="1" outlineLevel="1" spans="1:14">
      <c r="A15" s="21">
        <v>6</v>
      </c>
      <c r="B15" s="22" t="s">
        <v>61</v>
      </c>
      <c r="C15" s="22" t="s">
        <v>62</v>
      </c>
      <c r="D15" s="28" t="s">
        <v>63</v>
      </c>
      <c r="E15" s="22" t="s">
        <v>64</v>
      </c>
      <c r="F15" s="29" t="s">
        <v>46</v>
      </c>
      <c r="G15" s="21">
        <v>36</v>
      </c>
      <c r="H15" s="21" t="s">
        <v>32</v>
      </c>
      <c r="I15" s="21" t="s">
        <v>65</v>
      </c>
      <c r="J15" s="52">
        <v>142.99</v>
      </c>
      <c r="K15" s="45">
        <f t="shared" si="1"/>
        <v>-1</v>
      </c>
      <c r="L15" s="44"/>
      <c r="M15" s="44">
        <f t="shared" si="0"/>
        <v>0</v>
      </c>
      <c r="N15" s="46"/>
    </row>
    <row r="16" ht="25" customHeight="1" outlineLevel="1" spans="1:14">
      <c r="A16" s="21">
        <v>7</v>
      </c>
      <c r="B16" s="22" t="s">
        <v>66</v>
      </c>
      <c r="C16" s="22" t="s">
        <v>67</v>
      </c>
      <c r="D16" s="22" t="s">
        <v>68</v>
      </c>
      <c r="E16" s="22" t="s">
        <v>69</v>
      </c>
      <c r="F16" s="21" t="s">
        <v>70</v>
      </c>
      <c r="G16" s="21">
        <v>50</v>
      </c>
      <c r="H16" s="21" t="s">
        <v>22</v>
      </c>
      <c r="I16" s="21" t="s">
        <v>71</v>
      </c>
      <c r="J16" s="52">
        <v>3.24</v>
      </c>
      <c r="K16" s="45">
        <f t="shared" si="1"/>
        <v>-1</v>
      </c>
      <c r="L16" s="44"/>
      <c r="M16" s="44">
        <f t="shared" si="0"/>
        <v>0</v>
      </c>
      <c r="N16" s="46"/>
    </row>
    <row r="17" ht="25" customHeight="1" outlineLevel="1" spans="1:14">
      <c r="A17" s="21">
        <v>8</v>
      </c>
      <c r="B17" s="22" t="s">
        <v>66</v>
      </c>
      <c r="C17" s="22" t="s">
        <v>72</v>
      </c>
      <c r="D17" s="22" t="s">
        <v>68</v>
      </c>
      <c r="E17" s="22" t="s">
        <v>69</v>
      </c>
      <c r="F17" s="21" t="s">
        <v>70</v>
      </c>
      <c r="G17" s="21">
        <v>100</v>
      </c>
      <c r="H17" s="21" t="s">
        <v>22</v>
      </c>
      <c r="I17" s="21" t="s">
        <v>71</v>
      </c>
      <c r="J17" s="52">
        <v>3.24</v>
      </c>
      <c r="K17" s="45">
        <f t="shared" si="1"/>
        <v>-1</v>
      </c>
      <c r="L17" s="44"/>
      <c r="M17" s="44">
        <f t="shared" si="0"/>
        <v>0</v>
      </c>
      <c r="N17" s="46"/>
    </row>
    <row r="18" ht="25" customHeight="1" outlineLevel="1" spans="1:14">
      <c r="A18" s="21">
        <v>9</v>
      </c>
      <c r="B18" s="27" t="s">
        <v>73</v>
      </c>
      <c r="C18" s="27" t="s">
        <v>74</v>
      </c>
      <c r="D18" s="22" t="s">
        <v>68</v>
      </c>
      <c r="E18" s="22" t="s">
        <v>69</v>
      </c>
      <c r="F18" s="29" t="s">
        <v>70</v>
      </c>
      <c r="G18" s="29">
        <v>200</v>
      </c>
      <c r="H18" s="21" t="s">
        <v>22</v>
      </c>
      <c r="I18" s="21" t="s">
        <v>75</v>
      </c>
      <c r="J18" s="52">
        <v>1.94</v>
      </c>
      <c r="K18" s="45">
        <f t="shared" si="1"/>
        <v>-1</v>
      </c>
      <c r="L18" s="44"/>
      <c r="M18" s="44">
        <f t="shared" si="0"/>
        <v>0</v>
      </c>
      <c r="N18" s="46"/>
    </row>
    <row r="19" ht="25" customHeight="1" outlineLevel="1" spans="1:14">
      <c r="A19" s="21">
        <v>10</v>
      </c>
      <c r="B19" s="27" t="s">
        <v>76</v>
      </c>
      <c r="C19" s="27" t="s">
        <v>77</v>
      </c>
      <c r="D19" s="22" t="s">
        <v>68</v>
      </c>
      <c r="E19" s="22" t="s">
        <v>78</v>
      </c>
      <c r="F19" s="29" t="s">
        <v>79</v>
      </c>
      <c r="G19" s="29">
        <v>16</v>
      </c>
      <c r="H19" s="21" t="s">
        <v>22</v>
      </c>
      <c r="I19" s="21" t="s">
        <v>75</v>
      </c>
      <c r="J19" s="52">
        <v>17.28</v>
      </c>
      <c r="K19" s="45">
        <f t="shared" si="1"/>
        <v>-1</v>
      </c>
      <c r="L19" s="44"/>
      <c r="M19" s="44">
        <f t="shared" si="0"/>
        <v>0</v>
      </c>
      <c r="N19" s="53"/>
    </row>
    <row r="20" ht="25" customHeight="1" outlineLevel="1" spans="1:14">
      <c r="A20" s="21">
        <v>11</v>
      </c>
      <c r="B20" s="27" t="s">
        <v>80</v>
      </c>
      <c r="C20" s="22" t="s">
        <v>81</v>
      </c>
      <c r="D20" s="30" t="s">
        <v>82</v>
      </c>
      <c r="E20" s="22" t="s">
        <v>83</v>
      </c>
      <c r="F20" s="29" t="s">
        <v>46</v>
      </c>
      <c r="G20" s="29">
        <v>2</v>
      </c>
      <c r="H20" s="21" t="s">
        <v>22</v>
      </c>
      <c r="I20" s="21" t="s">
        <v>84</v>
      </c>
      <c r="J20" s="52">
        <v>864</v>
      </c>
      <c r="K20" s="45">
        <f t="shared" si="1"/>
        <v>-1</v>
      </c>
      <c r="L20" s="44"/>
      <c r="M20" s="44">
        <f t="shared" si="0"/>
        <v>0</v>
      </c>
      <c r="N20" s="46"/>
    </row>
    <row r="21" ht="25" customHeight="1" outlineLevel="1" spans="1:15">
      <c r="A21" s="21">
        <v>12</v>
      </c>
      <c r="B21" s="27" t="s">
        <v>85</v>
      </c>
      <c r="C21" s="22" t="s">
        <v>28</v>
      </c>
      <c r="D21" s="22" t="s">
        <v>86</v>
      </c>
      <c r="E21" s="22" t="s">
        <v>87</v>
      </c>
      <c r="F21" s="29" t="s">
        <v>40</v>
      </c>
      <c r="G21" s="29">
        <v>127.5</v>
      </c>
      <c r="H21" s="24" t="s">
        <v>32</v>
      </c>
      <c r="I21" s="21" t="s">
        <v>33</v>
      </c>
      <c r="J21" s="52">
        <v>43.2</v>
      </c>
      <c r="K21" s="45">
        <f t="shared" si="1"/>
        <v>-1</v>
      </c>
      <c r="L21" s="44"/>
      <c r="M21" s="44">
        <f t="shared" si="0"/>
        <v>0</v>
      </c>
      <c r="N21" s="46"/>
      <c r="O21" s="54"/>
    </row>
    <row r="22" ht="25" customHeight="1" outlineLevel="1" spans="1:14">
      <c r="A22" s="21">
        <v>13</v>
      </c>
      <c r="B22" s="27" t="s">
        <v>88</v>
      </c>
      <c r="C22" s="27" t="s">
        <v>89</v>
      </c>
      <c r="D22" s="22" t="s">
        <v>90</v>
      </c>
      <c r="E22" s="22" t="s">
        <v>91</v>
      </c>
      <c r="F22" s="29" t="s">
        <v>31</v>
      </c>
      <c r="G22" s="29">
        <v>1</v>
      </c>
      <c r="H22" s="24" t="s">
        <v>32</v>
      </c>
      <c r="I22" s="21" t="s">
        <v>33</v>
      </c>
      <c r="J22" s="44">
        <v>888</v>
      </c>
      <c r="K22" s="45">
        <f t="shared" si="1"/>
        <v>-1</v>
      </c>
      <c r="L22" s="44"/>
      <c r="M22" s="44">
        <f t="shared" si="0"/>
        <v>0</v>
      </c>
      <c r="N22" s="46"/>
    </row>
    <row r="23" ht="25" customHeight="1" outlineLevel="1" spans="1:14">
      <c r="A23" s="21">
        <v>14</v>
      </c>
      <c r="B23" s="27" t="s">
        <v>92</v>
      </c>
      <c r="C23" s="22" t="s">
        <v>28</v>
      </c>
      <c r="D23" s="27" t="s">
        <v>92</v>
      </c>
      <c r="E23" s="22" t="s">
        <v>93</v>
      </c>
      <c r="F23" s="29" t="s">
        <v>31</v>
      </c>
      <c r="G23" s="29">
        <v>1</v>
      </c>
      <c r="H23" s="24" t="s">
        <v>32</v>
      </c>
      <c r="I23" s="21" t="s">
        <v>33</v>
      </c>
      <c r="J23" s="52">
        <v>554</v>
      </c>
      <c r="K23" s="45">
        <f t="shared" si="1"/>
        <v>-1</v>
      </c>
      <c r="L23" s="44"/>
      <c r="M23" s="44">
        <f t="shared" si="0"/>
        <v>0</v>
      </c>
      <c r="N23" s="46"/>
    </row>
    <row r="24" ht="25" customHeight="1" outlineLevel="1" spans="1:14">
      <c r="A24" s="21">
        <v>15</v>
      </c>
      <c r="B24" s="22" t="s">
        <v>94</v>
      </c>
      <c r="C24" s="22" t="s">
        <v>95</v>
      </c>
      <c r="D24" s="22" t="s">
        <v>94</v>
      </c>
      <c r="E24" s="22" t="s">
        <v>96</v>
      </c>
      <c r="F24" s="29" t="s">
        <v>31</v>
      </c>
      <c r="G24" s="29">
        <v>1</v>
      </c>
      <c r="H24" s="24" t="s">
        <v>32</v>
      </c>
      <c r="I24" s="21" t="s">
        <v>33</v>
      </c>
      <c r="J24" s="44">
        <v>1108</v>
      </c>
      <c r="K24" s="45">
        <f t="shared" si="1"/>
        <v>-1</v>
      </c>
      <c r="L24" s="44"/>
      <c r="M24" s="44">
        <f t="shared" si="0"/>
        <v>0</v>
      </c>
      <c r="N24" s="46"/>
    </row>
    <row r="25" ht="25" customHeight="1" outlineLevel="1" spans="1:14">
      <c r="A25" s="21">
        <v>17</v>
      </c>
      <c r="B25" s="22" t="s">
        <v>27</v>
      </c>
      <c r="C25" s="22" t="s">
        <v>28</v>
      </c>
      <c r="D25" s="22" t="s">
        <v>29</v>
      </c>
      <c r="E25" s="22" t="s">
        <v>30</v>
      </c>
      <c r="F25" s="24" t="s">
        <v>31</v>
      </c>
      <c r="G25" s="21">
        <v>1</v>
      </c>
      <c r="H25" s="24" t="s">
        <v>32</v>
      </c>
      <c r="I25" s="21" t="s">
        <v>33</v>
      </c>
      <c r="J25" s="52">
        <v>979.43</v>
      </c>
      <c r="K25" s="47">
        <v>0</v>
      </c>
      <c r="L25" s="47">
        <v>0</v>
      </c>
      <c r="M25" s="52">
        <v>979.43</v>
      </c>
      <c r="N25" s="46"/>
    </row>
    <row r="26" s="3" customFormat="1" ht="25" customHeight="1" spans="1:16">
      <c r="A26" s="25" t="s">
        <v>34</v>
      </c>
      <c r="B26" s="26"/>
      <c r="C26" s="26"/>
      <c r="D26" s="26"/>
      <c r="E26" s="26"/>
      <c r="F26" s="26"/>
      <c r="G26" s="26"/>
      <c r="H26" s="26"/>
      <c r="I26" s="48"/>
      <c r="J26" s="49"/>
      <c r="K26" s="49"/>
      <c r="L26" s="49"/>
      <c r="M26" s="49">
        <f>SUM(M10:M25)</f>
        <v>979.43</v>
      </c>
      <c r="N26" s="50"/>
      <c r="P26" s="55"/>
    </row>
    <row r="27" s="3" customFormat="1" ht="25" customHeight="1" spans="1:14">
      <c r="A27" s="25" t="s">
        <v>97</v>
      </c>
      <c r="B27" s="26"/>
      <c r="C27" s="26"/>
      <c r="D27" s="26"/>
      <c r="E27" s="26"/>
      <c r="F27" s="26"/>
      <c r="G27" s="26"/>
      <c r="H27" s="26"/>
      <c r="I27" s="26"/>
      <c r="J27" s="51"/>
      <c r="K27" s="51"/>
      <c r="L27" s="51"/>
      <c r="M27" s="51"/>
      <c r="N27" s="48"/>
    </row>
    <row r="28" ht="25" customHeight="1" outlineLevel="1" spans="1:14">
      <c r="A28" s="21">
        <v>1</v>
      </c>
      <c r="B28" s="22" t="s">
        <v>98</v>
      </c>
      <c r="C28" s="22" t="s">
        <v>99</v>
      </c>
      <c r="D28" s="22" t="s">
        <v>53</v>
      </c>
      <c r="E28" s="22" t="s">
        <v>100</v>
      </c>
      <c r="F28" s="21" t="s">
        <v>21</v>
      </c>
      <c r="G28" s="31">
        <v>7</v>
      </c>
      <c r="H28" s="21" t="s">
        <v>22</v>
      </c>
      <c r="I28" s="21" t="s">
        <v>101</v>
      </c>
      <c r="J28" s="44">
        <v>702</v>
      </c>
      <c r="K28" s="45">
        <f t="shared" ref="K28:K46" si="2">(L28-J28)/J28</f>
        <v>-1</v>
      </c>
      <c r="L28" s="44"/>
      <c r="M28" s="44">
        <f t="shared" ref="M28:M46" si="3">L28*G28</f>
        <v>0</v>
      </c>
      <c r="N28" s="46"/>
    </row>
    <row r="29" ht="25" customHeight="1" outlineLevel="1" spans="1:14">
      <c r="A29" s="21">
        <v>2</v>
      </c>
      <c r="B29" s="22" t="s">
        <v>102</v>
      </c>
      <c r="C29" s="22" t="s">
        <v>103</v>
      </c>
      <c r="D29" s="22" t="s">
        <v>86</v>
      </c>
      <c r="E29" s="22" t="s">
        <v>104</v>
      </c>
      <c r="F29" s="21" t="s">
        <v>46</v>
      </c>
      <c r="G29" s="31">
        <v>3</v>
      </c>
      <c r="H29" s="24" t="s">
        <v>32</v>
      </c>
      <c r="I29" s="21" t="s">
        <v>33</v>
      </c>
      <c r="J29" s="44">
        <v>702</v>
      </c>
      <c r="K29" s="45">
        <f t="shared" si="2"/>
        <v>-1</v>
      </c>
      <c r="L29" s="44"/>
      <c r="M29" s="44">
        <f t="shared" si="3"/>
        <v>0</v>
      </c>
      <c r="N29" s="46"/>
    </row>
    <row r="30" ht="25" customHeight="1" outlineLevel="1" spans="1:14">
      <c r="A30" s="21">
        <v>3</v>
      </c>
      <c r="B30" s="22" t="s">
        <v>105</v>
      </c>
      <c r="C30" s="22" t="s">
        <v>28</v>
      </c>
      <c r="D30" s="22" t="s">
        <v>106</v>
      </c>
      <c r="E30" s="22" t="s">
        <v>107</v>
      </c>
      <c r="F30" s="21" t="s">
        <v>46</v>
      </c>
      <c r="G30" s="31">
        <v>2</v>
      </c>
      <c r="H30" s="21" t="s">
        <v>22</v>
      </c>
      <c r="I30" s="21" t="s">
        <v>108</v>
      </c>
      <c r="J30" s="44">
        <v>441</v>
      </c>
      <c r="K30" s="45">
        <f t="shared" si="2"/>
        <v>-1</v>
      </c>
      <c r="L30" s="44"/>
      <c r="M30" s="44">
        <f t="shared" si="3"/>
        <v>0</v>
      </c>
      <c r="N30" s="46"/>
    </row>
    <row r="31" ht="25" customHeight="1" outlineLevel="1" spans="1:14">
      <c r="A31" s="21">
        <v>4</v>
      </c>
      <c r="B31" s="22" t="s">
        <v>109</v>
      </c>
      <c r="C31" s="22" t="s">
        <v>28</v>
      </c>
      <c r="D31" s="22" t="s">
        <v>106</v>
      </c>
      <c r="E31" s="22" t="s">
        <v>110</v>
      </c>
      <c r="F31" s="21" t="s">
        <v>46</v>
      </c>
      <c r="G31" s="31">
        <v>3</v>
      </c>
      <c r="H31" s="21" t="s">
        <v>22</v>
      </c>
      <c r="I31" s="21" t="s">
        <v>108</v>
      </c>
      <c r="J31" s="44">
        <v>440.33</v>
      </c>
      <c r="K31" s="45">
        <f t="shared" si="2"/>
        <v>-1</v>
      </c>
      <c r="L31" s="44"/>
      <c r="M31" s="44">
        <f t="shared" si="3"/>
        <v>0</v>
      </c>
      <c r="N31" s="46"/>
    </row>
    <row r="32" ht="25" customHeight="1" outlineLevel="1" spans="1:14">
      <c r="A32" s="21">
        <v>5</v>
      </c>
      <c r="B32" s="22" t="s">
        <v>111</v>
      </c>
      <c r="C32" s="22" t="s">
        <v>112</v>
      </c>
      <c r="D32" s="22" t="s">
        <v>113</v>
      </c>
      <c r="E32" s="22" t="s">
        <v>114</v>
      </c>
      <c r="F32" s="21" t="s">
        <v>46</v>
      </c>
      <c r="G32" s="31">
        <v>2</v>
      </c>
      <c r="H32" s="32" t="s">
        <v>115</v>
      </c>
      <c r="I32" s="21" t="s">
        <v>108</v>
      </c>
      <c r="J32" s="44">
        <v>4648.67</v>
      </c>
      <c r="K32" s="45">
        <f t="shared" si="2"/>
        <v>-1</v>
      </c>
      <c r="L32" s="44"/>
      <c r="M32" s="44">
        <f t="shared" si="3"/>
        <v>0</v>
      </c>
      <c r="N32" s="46"/>
    </row>
    <row r="33" ht="25" customHeight="1" outlineLevel="1" spans="1:14">
      <c r="A33" s="21">
        <v>6</v>
      </c>
      <c r="B33" s="22" t="s">
        <v>116</v>
      </c>
      <c r="C33" s="22" t="s">
        <v>117</v>
      </c>
      <c r="D33" s="23" t="s">
        <v>118</v>
      </c>
      <c r="E33" s="22" t="s">
        <v>119</v>
      </c>
      <c r="F33" s="21" t="s">
        <v>46</v>
      </c>
      <c r="G33" s="31">
        <v>4</v>
      </c>
      <c r="H33" s="21" t="s">
        <v>32</v>
      </c>
      <c r="I33" s="24" t="s">
        <v>120</v>
      </c>
      <c r="J33" s="44">
        <v>866</v>
      </c>
      <c r="K33" s="45">
        <f t="shared" si="2"/>
        <v>-1</v>
      </c>
      <c r="L33" s="44"/>
      <c r="M33" s="44">
        <f t="shared" si="3"/>
        <v>0</v>
      </c>
      <c r="N33" s="46"/>
    </row>
    <row r="34" s="1" customFormat="1" ht="25" customHeight="1" outlineLevel="1" spans="1:14">
      <c r="A34" s="21">
        <v>7</v>
      </c>
      <c r="B34" s="22" t="s">
        <v>121</v>
      </c>
      <c r="C34" s="22" t="s">
        <v>117</v>
      </c>
      <c r="D34" s="23" t="s">
        <v>118</v>
      </c>
      <c r="E34" s="22" t="s">
        <v>119</v>
      </c>
      <c r="F34" s="21" t="s">
        <v>46</v>
      </c>
      <c r="G34" s="31">
        <v>3</v>
      </c>
      <c r="H34" s="21" t="s">
        <v>32</v>
      </c>
      <c r="I34" s="24" t="s">
        <v>120</v>
      </c>
      <c r="J34" s="44">
        <v>1082</v>
      </c>
      <c r="K34" s="45">
        <f t="shared" si="2"/>
        <v>-1</v>
      </c>
      <c r="L34" s="44"/>
      <c r="M34" s="44">
        <f t="shared" si="3"/>
        <v>0</v>
      </c>
      <c r="N34" s="46"/>
    </row>
    <row r="35" ht="25" customHeight="1" outlineLevel="1" spans="1:14">
      <c r="A35" s="21">
        <v>8</v>
      </c>
      <c r="B35" s="22" t="s">
        <v>122</v>
      </c>
      <c r="C35" s="22" t="s">
        <v>123</v>
      </c>
      <c r="D35" s="23" t="s">
        <v>124</v>
      </c>
      <c r="E35" s="22" t="s">
        <v>125</v>
      </c>
      <c r="F35" s="21" t="s">
        <v>126</v>
      </c>
      <c r="G35" s="31">
        <v>4</v>
      </c>
      <c r="H35" s="21" t="s">
        <v>22</v>
      </c>
      <c r="I35" s="21" t="s">
        <v>127</v>
      </c>
      <c r="J35" s="44">
        <v>162</v>
      </c>
      <c r="K35" s="45">
        <f t="shared" si="2"/>
        <v>-1</v>
      </c>
      <c r="L35" s="44"/>
      <c r="M35" s="44">
        <f t="shared" si="3"/>
        <v>0</v>
      </c>
      <c r="N35" s="46"/>
    </row>
    <row r="36" ht="25" customHeight="1" outlineLevel="1" spans="1:14">
      <c r="A36" s="21">
        <v>9</v>
      </c>
      <c r="B36" s="22" t="s">
        <v>128</v>
      </c>
      <c r="C36" s="22" t="s">
        <v>129</v>
      </c>
      <c r="D36" s="22" t="s">
        <v>68</v>
      </c>
      <c r="E36" s="22" t="s">
        <v>69</v>
      </c>
      <c r="F36" s="21" t="s">
        <v>70</v>
      </c>
      <c r="G36" s="31">
        <v>1650</v>
      </c>
      <c r="H36" s="21" t="s">
        <v>22</v>
      </c>
      <c r="I36" s="21" t="s">
        <v>71</v>
      </c>
      <c r="J36" s="44">
        <v>3.24</v>
      </c>
      <c r="K36" s="45">
        <f t="shared" si="2"/>
        <v>-1</v>
      </c>
      <c r="L36" s="44"/>
      <c r="M36" s="44">
        <f t="shared" si="3"/>
        <v>0</v>
      </c>
      <c r="N36" s="46"/>
    </row>
    <row r="37" ht="25" customHeight="1" outlineLevel="1" spans="1:14">
      <c r="A37" s="21">
        <v>10</v>
      </c>
      <c r="B37" s="22" t="s">
        <v>130</v>
      </c>
      <c r="C37" s="22" t="s">
        <v>131</v>
      </c>
      <c r="D37" s="22" t="s">
        <v>68</v>
      </c>
      <c r="E37" s="22" t="s">
        <v>69</v>
      </c>
      <c r="F37" s="21" t="s">
        <v>70</v>
      </c>
      <c r="G37" s="31">
        <v>105</v>
      </c>
      <c r="H37" s="21" t="s">
        <v>22</v>
      </c>
      <c r="I37" s="21" t="s">
        <v>71</v>
      </c>
      <c r="J37" s="44">
        <v>3.24</v>
      </c>
      <c r="K37" s="45">
        <f t="shared" si="2"/>
        <v>-1</v>
      </c>
      <c r="L37" s="44"/>
      <c r="M37" s="44">
        <f t="shared" si="3"/>
        <v>0</v>
      </c>
      <c r="N37" s="46"/>
    </row>
    <row r="38" ht="25" customHeight="1" outlineLevel="1" spans="1:14">
      <c r="A38" s="21">
        <v>11</v>
      </c>
      <c r="B38" s="22" t="s">
        <v>132</v>
      </c>
      <c r="C38" s="22" t="s">
        <v>133</v>
      </c>
      <c r="D38" s="23" t="s">
        <v>134</v>
      </c>
      <c r="E38" s="22" t="s">
        <v>69</v>
      </c>
      <c r="F38" s="21" t="s">
        <v>70</v>
      </c>
      <c r="G38" s="31">
        <v>2550</v>
      </c>
      <c r="H38" s="21" t="s">
        <v>22</v>
      </c>
      <c r="I38" s="21" t="s">
        <v>132</v>
      </c>
      <c r="J38" s="44">
        <v>3.78</v>
      </c>
      <c r="K38" s="45">
        <f t="shared" si="2"/>
        <v>-1</v>
      </c>
      <c r="L38" s="44"/>
      <c r="M38" s="44">
        <f t="shared" si="3"/>
        <v>0</v>
      </c>
      <c r="N38" s="46"/>
    </row>
    <row r="39" ht="25" customHeight="1" outlineLevel="1" spans="1:14">
      <c r="A39" s="21">
        <v>12</v>
      </c>
      <c r="B39" s="22" t="s">
        <v>135</v>
      </c>
      <c r="C39" s="22" t="s">
        <v>136</v>
      </c>
      <c r="D39" s="23" t="s">
        <v>137</v>
      </c>
      <c r="E39" s="22" t="s">
        <v>69</v>
      </c>
      <c r="F39" s="21" t="s">
        <v>70</v>
      </c>
      <c r="G39" s="31">
        <v>105</v>
      </c>
      <c r="H39" s="21" t="s">
        <v>22</v>
      </c>
      <c r="I39" s="21" t="s">
        <v>75</v>
      </c>
      <c r="J39" s="44">
        <v>1.94</v>
      </c>
      <c r="K39" s="45">
        <f t="shared" si="2"/>
        <v>-1</v>
      </c>
      <c r="L39" s="44"/>
      <c r="M39" s="44">
        <f t="shared" si="3"/>
        <v>0</v>
      </c>
      <c r="N39" s="46"/>
    </row>
    <row r="40" s="1" customFormat="1" ht="25" customHeight="1" outlineLevel="1" spans="1:14">
      <c r="A40" s="21">
        <v>13</v>
      </c>
      <c r="B40" s="22" t="s">
        <v>138</v>
      </c>
      <c r="C40" s="22" t="s">
        <v>139</v>
      </c>
      <c r="D40" s="23" t="s">
        <v>140</v>
      </c>
      <c r="E40" s="22" t="s">
        <v>141</v>
      </c>
      <c r="F40" s="21" t="s">
        <v>70</v>
      </c>
      <c r="G40" s="31">
        <v>2300</v>
      </c>
      <c r="H40" s="21" t="s">
        <v>142</v>
      </c>
      <c r="I40" s="21" t="s">
        <v>138</v>
      </c>
      <c r="J40" s="44">
        <v>11.2</v>
      </c>
      <c r="K40" s="45">
        <f t="shared" si="2"/>
        <v>-1</v>
      </c>
      <c r="L40" s="44"/>
      <c r="M40" s="44">
        <f t="shared" si="3"/>
        <v>0</v>
      </c>
      <c r="N40" s="46"/>
    </row>
    <row r="41" s="1" customFormat="1" ht="25" customHeight="1" outlineLevel="1" spans="1:14">
      <c r="A41" s="21">
        <v>14</v>
      </c>
      <c r="B41" s="22" t="s">
        <v>143</v>
      </c>
      <c r="C41" s="22" t="s">
        <v>144</v>
      </c>
      <c r="D41" s="28" t="s">
        <v>145</v>
      </c>
      <c r="E41" s="22" t="s">
        <v>146</v>
      </c>
      <c r="F41" s="21" t="s">
        <v>46</v>
      </c>
      <c r="G41" s="31">
        <v>2300</v>
      </c>
      <c r="H41" s="24" t="s">
        <v>32</v>
      </c>
      <c r="I41" s="21" t="s">
        <v>147</v>
      </c>
      <c r="J41" s="44">
        <v>36.64</v>
      </c>
      <c r="K41" s="45">
        <f t="shared" si="2"/>
        <v>-1</v>
      </c>
      <c r="L41" s="44"/>
      <c r="M41" s="44">
        <f t="shared" si="3"/>
        <v>0</v>
      </c>
      <c r="N41" s="46"/>
    </row>
    <row r="42" ht="25" customHeight="1" outlineLevel="1" spans="1:14">
      <c r="A42" s="21">
        <v>15</v>
      </c>
      <c r="B42" s="22" t="s">
        <v>148</v>
      </c>
      <c r="C42" s="22" t="s">
        <v>149</v>
      </c>
      <c r="D42" s="23" t="s">
        <v>150</v>
      </c>
      <c r="E42" s="22" t="s">
        <v>151</v>
      </c>
      <c r="F42" s="21" t="s">
        <v>46</v>
      </c>
      <c r="G42" s="31">
        <v>26</v>
      </c>
      <c r="H42" s="24" t="s">
        <v>32</v>
      </c>
      <c r="I42" s="21" t="s">
        <v>33</v>
      </c>
      <c r="J42" s="44">
        <v>59.4</v>
      </c>
      <c r="K42" s="45">
        <f t="shared" si="2"/>
        <v>-1</v>
      </c>
      <c r="L42" s="44"/>
      <c r="M42" s="44">
        <f t="shared" si="3"/>
        <v>0</v>
      </c>
      <c r="N42" s="46"/>
    </row>
    <row r="43" ht="25" customHeight="1" outlineLevel="1" spans="1:14">
      <c r="A43" s="21">
        <v>16</v>
      </c>
      <c r="B43" s="22" t="s">
        <v>152</v>
      </c>
      <c r="C43" s="22" t="s">
        <v>28</v>
      </c>
      <c r="D43" s="33" t="s">
        <v>153</v>
      </c>
      <c r="E43" s="22" t="s">
        <v>154</v>
      </c>
      <c r="F43" s="21" t="s">
        <v>46</v>
      </c>
      <c r="G43" s="31">
        <v>7</v>
      </c>
      <c r="H43" s="24" t="s">
        <v>32</v>
      </c>
      <c r="I43" s="24" t="s">
        <v>33</v>
      </c>
      <c r="J43" s="44">
        <v>422.5</v>
      </c>
      <c r="K43" s="45">
        <f t="shared" si="2"/>
        <v>-1</v>
      </c>
      <c r="L43" s="44"/>
      <c r="M43" s="44">
        <f t="shared" si="3"/>
        <v>0</v>
      </c>
      <c r="N43" s="44"/>
    </row>
    <row r="44" ht="25" customHeight="1" outlineLevel="1" spans="1:14">
      <c r="A44" s="21">
        <v>17</v>
      </c>
      <c r="B44" s="22" t="s">
        <v>155</v>
      </c>
      <c r="C44" s="22" t="s">
        <v>156</v>
      </c>
      <c r="D44" s="22" t="s">
        <v>155</v>
      </c>
      <c r="E44" s="22" t="s">
        <v>157</v>
      </c>
      <c r="F44" s="21" t="s">
        <v>46</v>
      </c>
      <c r="G44" s="31">
        <v>7</v>
      </c>
      <c r="H44" s="24" t="s">
        <v>32</v>
      </c>
      <c r="I44" s="24" t="s">
        <v>33</v>
      </c>
      <c r="J44" s="44">
        <v>1272.92</v>
      </c>
      <c r="K44" s="45">
        <f t="shared" si="2"/>
        <v>-1</v>
      </c>
      <c r="L44" s="44"/>
      <c r="M44" s="44">
        <f t="shared" si="3"/>
        <v>0</v>
      </c>
      <c r="N44" s="46"/>
    </row>
    <row r="45" ht="25" customHeight="1" outlineLevel="1" spans="1:14">
      <c r="A45" s="21">
        <v>18</v>
      </c>
      <c r="B45" s="22" t="s">
        <v>158</v>
      </c>
      <c r="C45" s="22" t="s">
        <v>159</v>
      </c>
      <c r="D45" s="22" t="s">
        <v>160</v>
      </c>
      <c r="E45" s="22" t="s">
        <v>161</v>
      </c>
      <c r="F45" s="21" t="s">
        <v>162</v>
      </c>
      <c r="G45" s="31">
        <v>9</v>
      </c>
      <c r="H45" s="24" t="s">
        <v>32</v>
      </c>
      <c r="I45" s="24" t="s">
        <v>33</v>
      </c>
      <c r="J45" s="44">
        <v>464.4</v>
      </c>
      <c r="K45" s="45">
        <f t="shared" si="2"/>
        <v>-1</v>
      </c>
      <c r="L45" s="44"/>
      <c r="M45" s="44">
        <f t="shared" si="3"/>
        <v>0</v>
      </c>
      <c r="N45" s="46"/>
    </row>
    <row r="46" s="1" customFormat="1" ht="25" customHeight="1" outlineLevel="1" spans="1:14">
      <c r="A46" s="21">
        <v>19</v>
      </c>
      <c r="B46" s="22" t="s">
        <v>163</v>
      </c>
      <c r="C46" s="22" t="s">
        <v>164</v>
      </c>
      <c r="D46" s="22" t="s">
        <v>165</v>
      </c>
      <c r="E46" s="22" t="s">
        <v>166</v>
      </c>
      <c r="F46" s="29" t="s">
        <v>167</v>
      </c>
      <c r="G46" s="21">
        <v>32</v>
      </c>
      <c r="H46" s="24" t="s">
        <v>32</v>
      </c>
      <c r="I46" s="21" t="s">
        <v>33</v>
      </c>
      <c r="J46" s="44">
        <v>1274.53</v>
      </c>
      <c r="K46" s="45">
        <f t="shared" si="2"/>
        <v>-1</v>
      </c>
      <c r="L46" s="44"/>
      <c r="M46" s="44">
        <f t="shared" si="3"/>
        <v>0</v>
      </c>
      <c r="N46" s="46"/>
    </row>
    <row r="47" ht="25" customHeight="1" outlineLevel="1" spans="1:14">
      <c r="A47" s="21">
        <v>20</v>
      </c>
      <c r="B47" s="22" t="s">
        <v>27</v>
      </c>
      <c r="C47" s="22" t="s">
        <v>28</v>
      </c>
      <c r="D47" s="22" t="s">
        <v>29</v>
      </c>
      <c r="E47" s="22" t="s">
        <v>30</v>
      </c>
      <c r="F47" s="24" t="s">
        <v>31</v>
      </c>
      <c r="G47" s="21">
        <v>1</v>
      </c>
      <c r="H47" s="24" t="s">
        <v>32</v>
      </c>
      <c r="I47" s="21" t="s">
        <v>33</v>
      </c>
      <c r="J47" s="44">
        <v>4196.32</v>
      </c>
      <c r="K47" s="47">
        <v>0</v>
      </c>
      <c r="L47" s="47">
        <v>0</v>
      </c>
      <c r="M47" s="44">
        <v>4196.32</v>
      </c>
      <c r="N47" s="46"/>
    </row>
    <row r="48" s="3" customFormat="1" ht="25" customHeight="1" spans="1:14">
      <c r="A48" s="25" t="s">
        <v>34</v>
      </c>
      <c r="B48" s="26"/>
      <c r="C48" s="26"/>
      <c r="D48" s="26"/>
      <c r="E48" s="26"/>
      <c r="F48" s="26"/>
      <c r="G48" s="26"/>
      <c r="H48" s="26"/>
      <c r="I48" s="48"/>
      <c r="J48" s="49"/>
      <c r="K48" s="49"/>
      <c r="L48" s="49"/>
      <c r="M48" s="49">
        <f>SUM(M28:M47)</f>
        <v>4196.32</v>
      </c>
      <c r="N48" s="50"/>
    </row>
    <row r="49" s="3" customFormat="1" ht="25" customHeight="1" spans="1:14">
      <c r="A49" s="25" t="s">
        <v>168</v>
      </c>
      <c r="B49" s="26"/>
      <c r="C49" s="26"/>
      <c r="D49" s="26"/>
      <c r="E49" s="26"/>
      <c r="F49" s="26"/>
      <c r="G49" s="26"/>
      <c r="H49" s="26"/>
      <c r="I49" s="26"/>
      <c r="J49" s="51"/>
      <c r="K49" s="51"/>
      <c r="L49" s="51"/>
      <c r="M49" s="51"/>
      <c r="N49" s="48"/>
    </row>
    <row r="50" ht="25" customHeight="1" outlineLevel="1" spans="1:14">
      <c r="A50" s="21">
        <v>1</v>
      </c>
      <c r="B50" s="22" t="s">
        <v>98</v>
      </c>
      <c r="C50" s="22" t="s">
        <v>169</v>
      </c>
      <c r="D50" s="22" t="s">
        <v>53</v>
      </c>
      <c r="E50" s="22" t="s">
        <v>100</v>
      </c>
      <c r="F50" s="21" t="s">
        <v>21</v>
      </c>
      <c r="G50" s="31">
        <v>11</v>
      </c>
      <c r="H50" s="21" t="s">
        <v>22</v>
      </c>
      <c r="I50" s="21" t="s">
        <v>101</v>
      </c>
      <c r="J50" s="44">
        <v>432</v>
      </c>
      <c r="K50" s="45">
        <f t="shared" ref="K50:K71" si="4">(L50-J50)/J50</f>
        <v>-1</v>
      </c>
      <c r="L50" s="44"/>
      <c r="M50" s="44">
        <f t="shared" ref="M50:M71" si="5">L50*G50</f>
        <v>0</v>
      </c>
      <c r="N50" s="46"/>
    </row>
    <row r="51" ht="25" customHeight="1" outlineLevel="1" spans="1:14">
      <c r="A51" s="21">
        <v>3</v>
      </c>
      <c r="B51" s="22" t="s">
        <v>105</v>
      </c>
      <c r="C51" s="22" t="s">
        <v>170</v>
      </c>
      <c r="D51" s="22" t="s">
        <v>106</v>
      </c>
      <c r="E51" s="22" t="s">
        <v>107</v>
      </c>
      <c r="F51" s="21" t="s">
        <v>46</v>
      </c>
      <c r="G51" s="31">
        <v>6</v>
      </c>
      <c r="H51" s="21" t="s">
        <v>22</v>
      </c>
      <c r="I51" s="21" t="s">
        <v>108</v>
      </c>
      <c r="J51" s="44">
        <v>440.33</v>
      </c>
      <c r="K51" s="45">
        <f t="shared" si="4"/>
        <v>-1</v>
      </c>
      <c r="L51" s="44"/>
      <c r="M51" s="44">
        <f t="shared" si="5"/>
        <v>0</v>
      </c>
      <c r="N51" s="46"/>
    </row>
    <row r="52" ht="25" customHeight="1" outlineLevel="1" spans="1:14">
      <c r="A52" s="21">
        <v>4</v>
      </c>
      <c r="B52" s="22" t="s">
        <v>109</v>
      </c>
      <c r="C52" s="22" t="s">
        <v>171</v>
      </c>
      <c r="D52" s="22" t="s">
        <v>106</v>
      </c>
      <c r="E52" s="22" t="s">
        <v>110</v>
      </c>
      <c r="F52" s="21" t="s">
        <v>46</v>
      </c>
      <c r="G52" s="31">
        <v>5</v>
      </c>
      <c r="H52" s="21" t="s">
        <v>22</v>
      </c>
      <c r="I52" s="21" t="s">
        <v>108</v>
      </c>
      <c r="J52" s="44">
        <v>440.2</v>
      </c>
      <c r="K52" s="45">
        <f t="shared" si="4"/>
        <v>-1</v>
      </c>
      <c r="L52" s="44"/>
      <c r="M52" s="44">
        <f t="shared" si="5"/>
        <v>0</v>
      </c>
      <c r="N52" s="46"/>
    </row>
    <row r="53" ht="25" customHeight="1" outlineLevel="1" spans="1:14">
      <c r="A53" s="21">
        <v>5</v>
      </c>
      <c r="B53" s="22" t="s">
        <v>172</v>
      </c>
      <c r="C53" s="22" t="s">
        <v>173</v>
      </c>
      <c r="D53" s="28" t="s">
        <v>38</v>
      </c>
      <c r="E53" s="22" t="s">
        <v>174</v>
      </c>
      <c r="F53" s="21" t="s">
        <v>46</v>
      </c>
      <c r="G53" s="31">
        <v>1</v>
      </c>
      <c r="H53" s="21" t="s">
        <v>22</v>
      </c>
      <c r="I53" s="21" t="s">
        <v>175</v>
      </c>
      <c r="J53" s="44">
        <v>3870.72</v>
      </c>
      <c r="K53" s="45">
        <f t="shared" si="4"/>
        <v>-1</v>
      </c>
      <c r="L53" s="44"/>
      <c r="M53" s="44">
        <f t="shared" si="5"/>
        <v>0</v>
      </c>
      <c r="N53" s="46"/>
    </row>
    <row r="54" s="1" customFormat="1" ht="25" customHeight="1" outlineLevel="1" spans="1:14">
      <c r="A54" s="21">
        <v>6</v>
      </c>
      <c r="B54" s="22" t="s">
        <v>176</v>
      </c>
      <c r="C54" s="22" t="s">
        <v>177</v>
      </c>
      <c r="D54" s="33" t="s">
        <v>106</v>
      </c>
      <c r="E54" s="22" t="s">
        <v>178</v>
      </c>
      <c r="F54" s="21" t="s">
        <v>46</v>
      </c>
      <c r="G54" s="31">
        <v>1</v>
      </c>
      <c r="H54" s="21" t="s">
        <v>22</v>
      </c>
      <c r="I54" s="21" t="s">
        <v>108</v>
      </c>
      <c r="J54" s="44">
        <v>3780</v>
      </c>
      <c r="K54" s="45">
        <f t="shared" si="4"/>
        <v>-1</v>
      </c>
      <c r="L54" s="44"/>
      <c r="M54" s="44">
        <f t="shared" si="5"/>
        <v>0</v>
      </c>
      <c r="N54" s="46"/>
    </row>
    <row r="55" s="4" customFormat="1" ht="25" customHeight="1" outlineLevel="1" spans="1:14">
      <c r="A55" s="21">
        <v>7</v>
      </c>
      <c r="B55" s="22" t="s">
        <v>179</v>
      </c>
      <c r="C55" s="22" t="s">
        <v>180</v>
      </c>
      <c r="D55" s="33" t="s">
        <v>181</v>
      </c>
      <c r="E55" s="22" t="s">
        <v>182</v>
      </c>
      <c r="F55" s="21" t="s">
        <v>162</v>
      </c>
      <c r="G55" s="31">
        <v>1</v>
      </c>
      <c r="H55" s="24" t="s">
        <v>32</v>
      </c>
      <c r="I55" s="21" t="s">
        <v>33</v>
      </c>
      <c r="J55" s="44">
        <v>10023</v>
      </c>
      <c r="K55" s="45">
        <f t="shared" si="4"/>
        <v>-1</v>
      </c>
      <c r="L55" s="44"/>
      <c r="M55" s="44">
        <f t="shared" si="5"/>
        <v>0</v>
      </c>
      <c r="N55" s="56"/>
    </row>
    <row r="56" ht="25" customHeight="1" outlineLevel="1" spans="1:14">
      <c r="A56" s="21">
        <v>8</v>
      </c>
      <c r="B56" s="22" t="s">
        <v>183</v>
      </c>
      <c r="C56" s="22" t="s">
        <v>117</v>
      </c>
      <c r="D56" s="23" t="s">
        <v>118</v>
      </c>
      <c r="E56" s="22" t="s">
        <v>119</v>
      </c>
      <c r="F56" s="21" t="s">
        <v>46</v>
      </c>
      <c r="G56" s="31">
        <v>10</v>
      </c>
      <c r="H56" s="21" t="s">
        <v>32</v>
      </c>
      <c r="I56" s="24" t="s">
        <v>120</v>
      </c>
      <c r="J56" s="44">
        <v>866</v>
      </c>
      <c r="K56" s="45">
        <f t="shared" si="4"/>
        <v>-1</v>
      </c>
      <c r="L56" s="44"/>
      <c r="M56" s="44">
        <f t="shared" si="5"/>
        <v>0</v>
      </c>
      <c r="N56" s="46"/>
    </row>
    <row r="57" ht="25" customHeight="1" outlineLevel="1" spans="1:14">
      <c r="A57" s="21">
        <v>9</v>
      </c>
      <c r="B57" s="22" t="s">
        <v>122</v>
      </c>
      <c r="C57" s="22" t="s">
        <v>123</v>
      </c>
      <c r="D57" s="23" t="s">
        <v>124</v>
      </c>
      <c r="E57" s="22" t="s">
        <v>125</v>
      </c>
      <c r="F57" s="21" t="s">
        <v>126</v>
      </c>
      <c r="G57" s="31">
        <v>12</v>
      </c>
      <c r="H57" s="21" t="s">
        <v>22</v>
      </c>
      <c r="I57" s="21" t="s">
        <v>127</v>
      </c>
      <c r="J57" s="44">
        <v>162</v>
      </c>
      <c r="K57" s="45">
        <f t="shared" si="4"/>
        <v>-1</v>
      </c>
      <c r="L57" s="44"/>
      <c r="M57" s="44">
        <f t="shared" si="5"/>
        <v>0</v>
      </c>
      <c r="N57" s="46"/>
    </row>
    <row r="58" ht="25" customHeight="1" outlineLevel="1" spans="1:14">
      <c r="A58" s="21">
        <v>10</v>
      </c>
      <c r="B58" s="22" t="s">
        <v>184</v>
      </c>
      <c r="C58" s="22" t="s">
        <v>185</v>
      </c>
      <c r="D58" s="28" t="s">
        <v>186</v>
      </c>
      <c r="E58" s="22" t="s">
        <v>187</v>
      </c>
      <c r="F58" s="21" t="s">
        <v>46</v>
      </c>
      <c r="G58" s="31">
        <v>1</v>
      </c>
      <c r="H58" s="21" t="s">
        <v>22</v>
      </c>
      <c r="I58" s="21" t="s">
        <v>188</v>
      </c>
      <c r="J58" s="44">
        <v>432</v>
      </c>
      <c r="K58" s="45">
        <f t="shared" si="4"/>
        <v>-1</v>
      </c>
      <c r="L58" s="44"/>
      <c r="M58" s="44">
        <f t="shared" si="5"/>
        <v>0</v>
      </c>
      <c r="N58" s="46"/>
    </row>
    <row r="59" ht="25" customHeight="1" outlineLevel="1" spans="1:14">
      <c r="A59" s="21">
        <v>11</v>
      </c>
      <c r="B59" s="22" t="s">
        <v>189</v>
      </c>
      <c r="C59" s="22" t="s">
        <v>190</v>
      </c>
      <c r="D59" s="28" t="s">
        <v>186</v>
      </c>
      <c r="E59" s="22" t="s">
        <v>191</v>
      </c>
      <c r="F59" s="21" t="s">
        <v>46</v>
      </c>
      <c r="G59" s="31">
        <v>1</v>
      </c>
      <c r="H59" s="21" t="s">
        <v>22</v>
      </c>
      <c r="I59" s="21" t="s">
        <v>188</v>
      </c>
      <c r="J59" s="44">
        <v>216</v>
      </c>
      <c r="K59" s="45">
        <f t="shared" si="4"/>
        <v>-1</v>
      </c>
      <c r="L59" s="44"/>
      <c r="M59" s="44">
        <f t="shared" si="5"/>
        <v>0</v>
      </c>
      <c r="N59" s="46"/>
    </row>
    <row r="60" s="5" customFormat="1" ht="25" customHeight="1" outlineLevel="1" spans="1:14">
      <c r="A60" s="34">
        <v>12</v>
      </c>
      <c r="B60" s="35" t="s">
        <v>128</v>
      </c>
      <c r="C60" s="35" t="s">
        <v>192</v>
      </c>
      <c r="D60" s="35" t="s">
        <v>68</v>
      </c>
      <c r="E60" s="35" t="s">
        <v>69</v>
      </c>
      <c r="F60" s="34" t="s">
        <v>70</v>
      </c>
      <c r="G60" s="36">
        <v>3000</v>
      </c>
      <c r="H60" s="34" t="s">
        <v>22</v>
      </c>
      <c r="I60" s="34" t="s">
        <v>71</v>
      </c>
      <c r="J60" s="57">
        <v>3.24</v>
      </c>
      <c r="K60" s="45">
        <f t="shared" si="4"/>
        <v>-1</v>
      </c>
      <c r="L60" s="44"/>
      <c r="M60" s="44">
        <f t="shared" si="5"/>
        <v>0</v>
      </c>
      <c r="N60" s="58"/>
    </row>
    <row r="61" s="6" customFormat="1" ht="25" customHeight="1" outlineLevel="1" spans="1:34">
      <c r="A61" s="34">
        <v>13</v>
      </c>
      <c r="B61" s="35" t="s">
        <v>193</v>
      </c>
      <c r="C61" s="35" t="s">
        <v>28</v>
      </c>
      <c r="D61" s="35" t="s">
        <v>194</v>
      </c>
      <c r="E61" s="35" t="s">
        <v>195</v>
      </c>
      <c r="F61" s="34" t="s">
        <v>196</v>
      </c>
      <c r="G61" s="34">
        <v>450</v>
      </c>
      <c r="H61" s="37" t="s">
        <v>32</v>
      </c>
      <c r="I61" s="37" t="s">
        <v>33</v>
      </c>
      <c r="J61" s="57">
        <v>16.2</v>
      </c>
      <c r="K61" s="45">
        <f t="shared" si="4"/>
        <v>-1</v>
      </c>
      <c r="L61" s="44"/>
      <c r="M61" s="44">
        <f t="shared" si="5"/>
        <v>0</v>
      </c>
      <c r="N61" s="34"/>
      <c r="O61" s="5"/>
      <c r="P61" s="5"/>
      <c r="Q61" s="5"/>
      <c r="R61" s="5"/>
      <c r="S61" s="5"/>
      <c r="T61" s="5"/>
      <c r="U61" s="5"/>
      <c r="V61" s="5"/>
      <c r="W61" s="5"/>
      <c r="X61" s="5"/>
      <c r="Y61" s="5"/>
      <c r="Z61" s="5"/>
      <c r="AA61" s="5"/>
      <c r="AB61" s="5"/>
      <c r="AC61" s="5"/>
      <c r="AD61" s="5"/>
      <c r="AE61" s="5"/>
      <c r="AF61" s="5"/>
      <c r="AG61" s="5"/>
      <c r="AH61" s="5"/>
    </row>
    <row r="62" s="6" customFormat="1" ht="25" customHeight="1" outlineLevel="1" spans="1:34">
      <c r="A62" s="34">
        <v>14</v>
      </c>
      <c r="B62" s="38" t="s">
        <v>197</v>
      </c>
      <c r="C62" s="35" t="s">
        <v>28</v>
      </c>
      <c r="D62" s="39" t="s">
        <v>198</v>
      </c>
      <c r="E62" s="35" t="s">
        <v>199</v>
      </c>
      <c r="F62" s="34" t="s">
        <v>196</v>
      </c>
      <c r="G62" s="34">
        <v>180</v>
      </c>
      <c r="H62" s="37" t="s">
        <v>32</v>
      </c>
      <c r="I62" s="37" t="s">
        <v>33</v>
      </c>
      <c r="J62" s="57">
        <v>486</v>
      </c>
      <c r="K62" s="45">
        <f t="shared" si="4"/>
        <v>-1</v>
      </c>
      <c r="L62" s="44"/>
      <c r="M62" s="44">
        <f t="shared" si="5"/>
        <v>0</v>
      </c>
      <c r="N62" s="34"/>
      <c r="O62" s="5"/>
      <c r="P62" s="5"/>
      <c r="Q62" s="5"/>
      <c r="R62" s="5"/>
      <c r="S62" s="5"/>
      <c r="T62" s="5"/>
      <c r="U62" s="5"/>
      <c r="V62" s="5"/>
      <c r="W62" s="5"/>
      <c r="X62" s="5"/>
      <c r="Y62" s="5"/>
      <c r="Z62" s="5"/>
      <c r="AA62" s="5"/>
      <c r="AB62" s="5"/>
      <c r="AC62" s="5"/>
      <c r="AD62" s="5"/>
      <c r="AE62" s="5"/>
      <c r="AF62" s="5"/>
      <c r="AG62" s="5"/>
      <c r="AH62" s="5"/>
    </row>
    <row r="63" s="7" customFormat="1" ht="25" customHeight="1" outlineLevel="1" spans="1:34">
      <c r="A63" s="34">
        <v>15</v>
      </c>
      <c r="B63" s="35" t="s">
        <v>128</v>
      </c>
      <c r="C63" s="35" t="s">
        <v>129</v>
      </c>
      <c r="D63" s="35" t="s">
        <v>68</v>
      </c>
      <c r="E63" s="35" t="s">
        <v>69</v>
      </c>
      <c r="F63" s="34" t="s">
        <v>70</v>
      </c>
      <c r="G63" s="36">
        <v>1400</v>
      </c>
      <c r="H63" s="34" t="s">
        <v>22</v>
      </c>
      <c r="I63" s="34" t="s">
        <v>71</v>
      </c>
      <c r="J63" s="57">
        <v>3.24</v>
      </c>
      <c r="K63" s="45">
        <f t="shared" si="4"/>
        <v>-1</v>
      </c>
      <c r="L63" s="44"/>
      <c r="M63" s="44">
        <f t="shared" si="5"/>
        <v>0</v>
      </c>
      <c r="N63" s="58"/>
      <c r="O63" s="5"/>
      <c r="P63" s="5"/>
      <c r="Q63" s="5"/>
      <c r="R63" s="5"/>
      <c r="S63" s="5"/>
      <c r="T63" s="5"/>
      <c r="U63" s="5"/>
      <c r="V63" s="5"/>
      <c r="W63" s="5"/>
      <c r="X63" s="5"/>
      <c r="Y63" s="5"/>
      <c r="Z63" s="5"/>
      <c r="AA63" s="5"/>
      <c r="AB63" s="5"/>
      <c r="AC63" s="5"/>
      <c r="AD63" s="5"/>
      <c r="AE63" s="5"/>
      <c r="AF63" s="5"/>
      <c r="AG63" s="5"/>
      <c r="AH63" s="5"/>
    </row>
    <row r="64" s="7" customFormat="1" ht="25" customHeight="1" outlineLevel="1" spans="1:34">
      <c r="A64" s="34">
        <v>16</v>
      </c>
      <c r="B64" s="35" t="s">
        <v>130</v>
      </c>
      <c r="C64" s="35" t="s">
        <v>200</v>
      </c>
      <c r="D64" s="35" t="s">
        <v>68</v>
      </c>
      <c r="E64" s="35" t="s">
        <v>69</v>
      </c>
      <c r="F64" s="34" t="s">
        <v>70</v>
      </c>
      <c r="G64" s="36">
        <v>165</v>
      </c>
      <c r="H64" s="34" t="s">
        <v>22</v>
      </c>
      <c r="I64" s="34" t="s">
        <v>71</v>
      </c>
      <c r="J64" s="57">
        <v>3.24</v>
      </c>
      <c r="K64" s="45">
        <f t="shared" si="4"/>
        <v>-1</v>
      </c>
      <c r="L64" s="44"/>
      <c r="M64" s="44">
        <f t="shared" si="5"/>
        <v>0</v>
      </c>
      <c r="N64" s="58"/>
      <c r="O64" s="5"/>
      <c r="P64" s="5"/>
      <c r="Q64" s="5"/>
      <c r="R64" s="5"/>
      <c r="S64" s="5"/>
      <c r="T64" s="5"/>
      <c r="U64" s="5"/>
      <c r="V64" s="5"/>
      <c r="W64" s="5"/>
      <c r="X64" s="5"/>
      <c r="Y64" s="5"/>
      <c r="Z64" s="5"/>
      <c r="AA64" s="5"/>
      <c r="AB64" s="5"/>
      <c r="AC64" s="5"/>
      <c r="AD64" s="5"/>
      <c r="AE64" s="5"/>
      <c r="AF64" s="5"/>
      <c r="AG64" s="5"/>
      <c r="AH64" s="5"/>
    </row>
    <row r="65" s="7" customFormat="1" ht="25" customHeight="1" outlineLevel="1" spans="1:34">
      <c r="A65" s="34">
        <v>17</v>
      </c>
      <c r="B65" s="35" t="s">
        <v>132</v>
      </c>
      <c r="C65" s="35" t="s">
        <v>133</v>
      </c>
      <c r="D65" s="59" t="s">
        <v>134</v>
      </c>
      <c r="E65" s="35" t="s">
        <v>69</v>
      </c>
      <c r="F65" s="34" t="s">
        <v>70</v>
      </c>
      <c r="G65" s="36">
        <v>2750</v>
      </c>
      <c r="H65" s="34" t="s">
        <v>22</v>
      </c>
      <c r="I65" s="34" t="s">
        <v>132</v>
      </c>
      <c r="J65" s="57">
        <v>3.78</v>
      </c>
      <c r="K65" s="45">
        <f t="shared" si="4"/>
        <v>-1</v>
      </c>
      <c r="L65" s="44"/>
      <c r="M65" s="44">
        <f t="shared" si="5"/>
        <v>0</v>
      </c>
      <c r="N65" s="58"/>
      <c r="O65" s="5"/>
      <c r="P65" s="5"/>
      <c r="Q65" s="5"/>
      <c r="R65" s="5"/>
      <c r="S65" s="5"/>
      <c r="T65" s="5"/>
      <c r="U65" s="5"/>
      <c r="V65" s="5"/>
      <c r="W65" s="5"/>
      <c r="X65" s="5"/>
      <c r="Y65" s="5"/>
      <c r="Z65" s="5"/>
      <c r="AA65" s="5"/>
      <c r="AB65" s="5"/>
      <c r="AC65" s="5"/>
      <c r="AD65" s="5"/>
      <c r="AE65" s="5"/>
      <c r="AF65" s="5"/>
      <c r="AG65" s="5"/>
      <c r="AH65" s="5"/>
    </row>
    <row r="66" s="7" customFormat="1" ht="25" customHeight="1" outlineLevel="1" spans="1:34">
      <c r="A66" s="34">
        <v>18</v>
      </c>
      <c r="B66" s="35" t="s">
        <v>135</v>
      </c>
      <c r="C66" s="35" t="s">
        <v>136</v>
      </c>
      <c r="D66" s="59" t="s">
        <v>137</v>
      </c>
      <c r="E66" s="35" t="s">
        <v>69</v>
      </c>
      <c r="F66" s="34" t="s">
        <v>70</v>
      </c>
      <c r="G66" s="36">
        <v>180</v>
      </c>
      <c r="H66" s="34" t="s">
        <v>22</v>
      </c>
      <c r="I66" s="34" t="s">
        <v>75</v>
      </c>
      <c r="J66" s="57">
        <v>1.94</v>
      </c>
      <c r="K66" s="45">
        <f t="shared" si="4"/>
        <v>-1</v>
      </c>
      <c r="L66" s="44"/>
      <c r="M66" s="44">
        <f t="shared" si="5"/>
        <v>0</v>
      </c>
      <c r="N66" s="58"/>
      <c r="O66" s="5"/>
      <c r="P66" s="5"/>
      <c r="Q66" s="5"/>
      <c r="R66" s="5"/>
      <c r="S66" s="5"/>
      <c r="T66" s="5"/>
      <c r="U66" s="5"/>
      <c r="V66" s="5"/>
      <c r="W66" s="5"/>
      <c r="X66" s="5"/>
      <c r="Y66" s="5"/>
      <c r="Z66" s="5"/>
      <c r="AA66" s="5"/>
      <c r="AB66" s="5"/>
      <c r="AC66" s="5"/>
      <c r="AD66" s="5"/>
      <c r="AE66" s="5"/>
      <c r="AF66" s="5"/>
      <c r="AG66" s="5"/>
      <c r="AH66" s="5"/>
    </row>
    <row r="67" s="7" customFormat="1" ht="25" customHeight="1" outlineLevel="1" spans="1:34">
      <c r="A67" s="34">
        <v>19</v>
      </c>
      <c r="B67" s="35" t="s">
        <v>152</v>
      </c>
      <c r="C67" s="35" t="s">
        <v>28</v>
      </c>
      <c r="D67" s="60" t="s">
        <v>153</v>
      </c>
      <c r="E67" s="35" t="s">
        <v>154</v>
      </c>
      <c r="F67" s="34" t="s">
        <v>46</v>
      </c>
      <c r="G67" s="36">
        <v>12</v>
      </c>
      <c r="H67" s="37" t="s">
        <v>32</v>
      </c>
      <c r="I67" s="37" t="s">
        <v>33</v>
      </c>
      <c r="J67" s="57">
        <v>422.5</v>
      </c>
      <c r="K67" s="45">
        <f t="shared" si="4"/>
        <v>-1</v>
      </c>
      <c r="L67" s="44"/>
      <c r="M67" s="44">
        <f t="shared" si="5"/>
        <v>0</v>
      </c>
      <c r="N67" s="58"/>
      <c r="O67" s="5"/>
      <c r="P67" s="5"/>
      <c r="Q67" s="5"/>
      <c r="R67" s="5"/>
      <c r="S67" s="5"/>
      <c r="T67" s="5"/>
      <c r="U67" s="5"/>
      <c r="V67" s="5"/>
      <c r="W67" s="5"/>
      <c r="X67" s="5"/>
      <c r="Y67" s="5"/>
      <c r="Z67" s="5"/>
      <c r="AA67" s="5"/>
      <c r="AB67" s="5"/>
      <c r="AC67" s="5"/>
      <c r="AD67" s="5"/>
      <c r="AE67" s="5"/>
      <c r="AF67" s="5"/>
      <c r="AG67" s="5"/>
      <c r="AH67" s="5"/>
    </row>
    <row r="68" s="7" customFormat="1" ht="25" customHeight="1" outlineLevel="1" spans="1:34">
      <c r="A68" s="34">
        <v>20</v>
      </c>
      <c r="B68" s="35" t="s">
        <v>155</v>
      </c>
      <c r="C68" s="35" t="s">
        <v>156</v>
      </c>
      <c r="D68" s="35" t="s">
        <v>155</v>
      </c>
      <c r="E68" s="35" t="s">
        <v>157</v>
      </c>
      <c r="F68" s="34" t="s">
        <v>46</v>
      </c>
      <c r="G68" s="36">
        <v>12</v>
      </c>
      <c r="H68" s="37" t="s">
        <v>32</v>
      </c>
      <c r="I68" s="34" t="s">
        <v>33</v>
      </c>
      <c r="J68" s="57">
        <v>1109.25</v>
      </c>
      <c r="K68" s="45">
        <f t="shared" si="4"/>
        <v>-1</v>
      </c>
      <c r="L68" s="44"/>
      <c r="M68" s="44">
        <f t="shared" si="5"/>
        <v>0</v>
      </c>
      <c r="N68" s="58"/>
      <c r="O68" s="5"/>
      <c r="P68" s="5"/>
      <c r="Q68" s="5"/>
      <c r="R68" s="5"/>
      <c r="S68" s="5"/>
      <c r="T68" s="5"/>
      <c r="U68" s="5"/>
      <c r="V68" s="5"/>
      <c r="W68" s="5"/>
      <c r="X68" s="5"/>
      <c r="Y68" s="5"/>
      <c r="Z68" s="5"/>
      <c r="AA68" s="5"/>
      <c r="AB68" s="5"/>
      <c r="AC68" s="5"/>
      <c r="AD68" s="5"/>
      <c r="AE68" s="5"/>
      <c r="AF68" s="5"/>
      <c r="AG68" s="5"/>
      <c r="AH68" s="5"/>
    </row>
    <row r="69" s="7" customFormat="1" ht="25" customHeight="1" outlineLevel="1" spans="1:34">
      <c r="A69" s="34">
        <v>21</v>
      </c>
      <c r="B69" s="35" t="s">
        <v>158</v>
      </c>
      <c r="C69" s="35" t="s">
        <v>159</v>
      </c>
      <c r="D69" s="35" t="s">
        <v>160</v>
      </c>
      <c r="E69" s="35" t="s">
        <v>161</v>
      </c>
      <c r="F69" s="34" t="s">
        <v>162</v>
      </c>
      <c r="G69" s="36">
        <v>9</v>
      </c>
      <c r="H69" s="37" t="s">
        <v>32</v>
      </c>
      <c r="I69" s="34" t="s">
        <v>33</v>
      </c>
      <c r="J69" s="57">
        <v>464.4</v>
      </c>
      <c r="K69" s="45">
        <f t="shared" si="4"/>
        <v>-1</v>
      </c>
      <c r="L69" s="44"/>
      <c r="M69" s="44">
        <f t="shared" si="5"/>
        <v>0</v>
      </c>
      <c r="N69" s="58"/>
      <c r="O69" s="5"/>
      <c r="P69" s="5"/>
      <c r="Q69" s="5"/>
      <c r="R69" s="5"/>
      <c r="S69" s="5"/>
      <c r="T69" s="5"/>
      <c r="U69" s="5"/>
      <c r="V69" s="5"/>
      <c r="W69" s="5"/>
      <c r="X69" s="5"/>
      <c r="Y69" s="5"/>
      <c r="Z69" s="5"/>
      <c r="AA69" s="5"/>
      <c r="AB69" s="5"/>
      <c r="AC69" s="5"/>
      <c r="AD69" s="5"/>
      <c r="AE69" s="5"/>
      <c r="AF69" s="5"/>
      <c r="AG69" s="5"/>
      <c r="AH69" s="5"/>
    </row>
    <row r="70" s="7" customFormat="1" ht="25" customHeight="1" outlineLevel="1" spans="1:34">
      <c r="A70" s="34">
        <v>22</v>
      </c>
      <c r="B70" s="35" t="s">
        <v>148</v>
      </c>
      <c r="C70" s="35" t="s">
        <v>149</v>
      </c>
      <c r="D70" s="59" t="s">
        <v>150</v>
      </c>
      <c r="E70" s="35" t="s">
        <v>151</v>
      </c>
      <c r="F70" s="21" t="s">
        <v>46</v>
      </c>
      <c r="G70" s="36">
        <v>115</v>
      </c>
      <c r="H70" s="37" t="s">
        <v>32</v>
      </c>
      <c r="I70" s="34" t="s">
        <v>33</v>
      </c>
      <c r="J70" s="57">
        <v>59.4</v>
      </c>
      <c r="K70" s="45">
        <f t="shared" si="4"/>
        <v>-1</v>
      </c>
      <c r="L70" s="44"/>
      <c r="M70" s="44">
        <f t="shared" si="5"/>
        <v>0</v>
      </c>
      <c r="N70" s="58"/>
      <c r="O70" s="5"/>
      <c r="P70" s="5"/>
      <c r="Q70" s="5"/>
      <c r="R70" s="5"/>
      <c r="S70" s="5"/>
      <c r="T70" s="5"/>
      <c r="U70" s="5"/>
      <c r="V70" s="5"/>
      <c r="W70" s="5"/>
      <c r="X70" s="5"/>
      <c r="Y70" s="5"/>
      <c r="Z70" s="5"/>
      <c r="AA70" s="5"/>
      <c r="AB70" s="5"/>
      <c r="AC70" s="5"/>
      <c r="AD70" s="5"/>
      <c r="AE70" s="5"/>
      <c r="AF70" s="5"/>
      <c r="AG70" s="5"/>
      <c r="AH70" s="5"/>
    </row>
    <row r="71" s="5" customFormat="1" ht="25" customHeight="1" outlineLevel="1" spans="1:14">
      <c r="A71" s="34">
        <v>23</v>
      </c>
      <c r="B71" s="35" t="s">
        <v>163</v>
      </c>
      <c r="C71" s="35" t="s">
        <v>164</v>
      </c>
      <c r="D71" s="35" t="s">
        <v>165</v>
      </c>
      <c r="E71" s="35" t="s">
        <v>166</v>
      </c>
      <c r="F71" s="61" t="s">
        <v>167</v>
      </c>
      <c r="G71" s="34">
        <v>58</v>
      </c>
      <c r="H71" s="37" t="s">
        <v>32</v>
      </c>
      <c r="I71" s="34" t="s">
        <v>33</v>
      </c>
      <c r="J71" s="57">
        <v>1274.5</v>
      </c>
      <c r="K71" s="45">
        <f t="shared" si="4"/>
        <v>-1</v>
      </c>
      <c r="L71" s="44"/>
      <c r="M71" s="44">
        <f t="shared" si="5"/>
        <v>0</v>
      </c>
      <c r="N71" s="58"/>
    </row>
    <row r="72" s="7" customFormat="1" ht="25" customHeight="1" outlineLevel="1" spans="1:34">
      <c r="A72" s="34">
        <v>24</v>
      </c>
      <c r="B72" s="35" t="s">
        <v>27</v>
      </c>
      <c r="C72" s="35" t="s">
        <v>28</v>
      </c>
      <c r="D72" s="35" t="s">
        <v>29</v>
      </c>
      <c r="E72" s="35" t="s">
        <v>30</v>
      </c>
      <c r="F72" s="37" t="s">
        <v>31</v>
      </c>
      <c r="G72" s="34">
        <v>1</v>
      </c>
      <c r="H72" s="37" t="s">
        <v>32</v>
      </c>
      <c r="I72" s="34" t="s">
        <v>33</v>
      </c>
      <c r="J72" s="57">
        <v>5242.76</v>
      </c>
      <c r="K72" s="47">
        <v>0</v>
      </c>
      <c r="L72" s="47">
        <v>0</v>
      </c>
      <c r="M72" s="57">
        <v>5242.76</v>
      </c>
      <c r="N72" s="58"/>
      <c r="O72" s="5"/>
      <c r="P72" s="5"/>
      <c r="Q72" s="5"/>
      <c r="R72" s="5"/>
      <c r="S72" s="5"/>
      <c r="T72" s="5"/>
      <c r="U72" s="5"/>
      <c r="V72" s="5"/>
      <c r="W72" s="5"/>
      <c r="X72" s="5"/>
      <c r="Y72" s="5"/>
      <c r="Z72" s="5"/>
      <c r="AA72" s="5"/>
      <c r="AB72" s="5"/>
      <c r="AC72" s="5"/>
      <c r="AD72" s="5"/>
      <c r="AE72" s="5"/>
      <c r="AF72" s="5"/>
      <c r="AG72" s="5"/>
      <c r="AH72" s="5"/>
    </row>
    <row r="73" s="3" customFormat="1" ht="25" customHeight="1" spans="1:14">
      <c r="A73" s="25" t="s">
        <v>34</v>
      </c>
      <c r="B73" s="26"/>
      <c r="C73" s="26"/>
      <c r="D73" s="26"/>
      <c r="E73" s="26"/>
      <c r="F73" s="26"/>
      <c r="G73" s="26"/>
      <c r="H73" s="26"/>
      <c r="I73" s="48"/>
      <c r="J73" s="49"/>
      <c r="K73" s="49"/>
      <c r="L73" s="49"/>
      <c r="M73" s="49">
        <f>SUM(M50:M72)</f>
        <v>5242.76</v>
      </c>
      <c r="N73" s="50"/>
    </row>
    <row r="74" s="3" customFormat="1" ht="25" customHeight="1" spans="1:14">
      <c r="A74" s="25" t="s">
        <v>201</v>
      </c>
      <c r="B74" s="26"/>
      <c r="C74" s="26"/>
      <c r="D74" s="26"/>
      <c r="E74" s="26"/>
      <c r="F74" s="26"/>
      <c r="G74" s="26"/>
      <c r="H74" s="26"/>
      <c r="I74" s="26"/>
      <c r="J74" s="51"/>
      <c r="K74" s="51"/>
      <c r="L74" s="51"/>
      <c r="M74" s="51"/>
      <c r="N74" s="48"/>
    </row>
    <row r="75" ht="25" customHeight="1" outlineLevel="1" spans="1:14">
      <c r="A75" s="21">
        <v>1</v>
      </c>
      <c r="B75" s="22" t="s">
        <v>202</v>
      </c>
      <c r="C75" s="22" t="s">
        <v>203</v>
      </c>
      <c r="D75" s="28" t="s">
        <v>38</v>
      </c>
      <c r="E75" s="22" t="s">
        <v>204</v>
      </c>
      <c r="F75" s="21" t="s">
        <v>46</v>
      </c>
      <c r="G75" s="21">
        <v>7</v>
      </c>
      <c r="H75" s="21" t="s">
        <v>22</v>
      </c>
      <c r="I75" s="21" t="s">
        <v>175</v>
      </c>
      <c r="J75" s="44">
        <v>18144</v>
      </c>
      <c r="K75" s="45">
        <f t="shared" ref="K75:K86" si="6">(L75-J75)/J75</f>
        <v>-1</v>
      </c>
      <c r="L75" s="44"/>
      <c r="M75" s="44">
        <f t="shared" ref="M75:M86" si="7">L75*G75</f>
        <v>0</v>
      </c>
      <c r="N75" s="46"/>
    </row>
    <row r="76" ht="25" customHeight="1" outlineLevel="1" spans="1:14">
      <c r="A76" s="21">
        <v>2</v>
      </c>
      <c r="B76" s="22" t="s">
        <v>205</v>
      </c>
      <c r="C76" s="22" t="s">
        <v>206</v>
      </c>
      <c r="D76" s="33" t="s">
        <v>106</v>
      </c>
      <c r="E76" s="22" t="s">
        <v>207</v>
      </c>
      <c r="F76" s="21" t="s">
        <v>46</v>
      </c>
      <c r="G76" s="21">
        <v>7</v>
      </c>
      <c r="H76" s="21" t="s">
        <v>22</v>
      </c>
      <c r="I76" s="21" t="s">
        <v>108</v>
      </c>
      <c r="J76" s="44">
        <v>10260</v>
      </c>
      <c r="K76" s="45">
        <f t="shared" si="6"/>
        <v>-1</v>
      </c>
      <c r="L76" s="44"/>
      <c r="M76" s="44">
        <f t="shared" si="7"/>
        <v>0</v>
      </c>
      <c r="N76" s="46"/>
    </row>
    <row r="77" ht="25" customHeight="1" outlineLevel="1" spans="1:14">
      <c r="A77" s="21">
        <v>3</v>
      </c>
      <c r="B77" s="22" t="s">
        <v>208</v>
      </c>
      <c r="C77" s="22" t="s">
        <v>209</v>
      </c>
      <c r="D77" s="33" t="s">
        <v>181</v>
      </c>
      <c r="E77" s="22" t="s">
        <v>210</v>
      </c>
      <c r="F77" s="21" t="s">
        <v>46</v>
      </c>
      <c r="G77" s="21">
        <v>7</v>
      </c>
      <c r="H77" s="24" t="s">
        <v>32</v>
      </c>
      <c r="I77" s="21" t="s">
        <v>33</v>
      </c>
      <c r="J77" s="44">
        <v>15613.57</v>
      </c>
      <c r="K77" s="45">
        <f t="shared" si="6"/>
        <v>-1</v>
      </c>
      <c r="L77" s="44"/>
      <c r="M77" s="44">
        <f t="shared" si="7"/>
        <v>0</v>
      </c>
      <c r="N77" s="46"/>
    </row>
    <row r="78" ht="25" customHeight="1" outlineLevel="1" spans="1:14">
      <c r="A78" s="21">
        <v>4</v>
      </c>
      <c r="B78" s="22" t="s">
        <v>211</v>
      </c>
      <c r="C78" s="22" t="s">
        <v>212</v>
      </c>
      <c r="D78" s="22" t="s">
        <v>86</v>
      </c>
      <c r="E78" s="22" t="s">
        <v>213</v>
      </c>
      <c r="F78" s="21" t="s">
        <v>46</v>
      </c>
      <c r="G78" s="21">
        <v>7</v>
      </c>
      <c r="H78" s="24" t="s">
        <v>32</v>
      </c>
      <c r="I78" s="21" t="s">
        <v>33</v>
      </c>
      <c r="J78" s="44">
        <v>3780</v>
      </c>
      <c r="K78" s="45">
        <f t="shared" si="6"/>
        <v>-1</v>
      </c>
      <c r="L78" s="44"/>
      <c r="M78" s="44">
        <f t="shared" si="7"/>
        <v>0</v>
      </c>
      <c r="N78" s="46"/>
    </row>
    <row r="79" ht="25" customHeight="1" outlineLevel="1" spans="1:14">
      <c r="A79" s="21">
        <v>5</v>
      </c>
      <c r="B79" s="22" t="s">
        <v>214</v>
      </c>
      <c r="C79" s="22" t="s">
        <v>123</v>
      </c>
      <c r="D79" s="23" t="s">
        <v>124</v>
      </c>
      <c r="E79" s="22" t="s">
        <v>125</v>
      </c>
      <c r="F79" s="21" t="s">
        <v>126</v>
      </c>
      <c r="G79" s="21">
        <v>7</v>
      </c>
      <c r="H79" s="21" t="s">
        <v>22</v>
      </c>
      <c r="I79" s="21" t="s">
        <v>127</v>
      </c>
      <c r="J79" s="44">
        <v>162</v>
      </c>
      <c r="K79" s="45">
        <f t="shared" si="6"/>
        <v>-1</v>
      </c>
      <c r="L79" s="44"/>
      <c r="M79" s="44">
        <f t="shared" si="7"/>
        <v>0</v>
      </c>
      <c r="N79" s="46"/>
    </row>
    <row r="80" ht="25" customHeight="1" outlineLevel="1" spans="1:14">
      <c r="A80" s="21">
        <v>6</v>
      </c>
      <c r="B80" s="22" t="s">
        <v>128</v>
      </c>
      <c r="C80" s="22" t="s">
        <v>215</v>
      </c>
      <c r="D80" s="22" t="s">
        <v>68</v>
      </c>
      <c r="E80" s="22" t="s">
        <v>69</v>
      </c>
      <c r="F80" s="21" t="s">
        <v>70</v>
      </c>
      <c r="G80" s="21">
        <v>3800</v>
      </c>
      <c r="H80" s="21" t="s">
        <v>22</v>
      </c>
      <c r="I80" s="21" t="s">
        <v>71</v>
      </c>
      <c r="J80" s="44">
        <v>3.24</v>
      </c>
      <c r="K80" s="45">
        <f t="shared" si="6"/>
        <v>-1</v>
      </c>
      <c r="L80" s="44"/>
      <c r="M80" s="44">
        <f t="shared" si="7"/>
        <v>0</v>
      </c>
      <c r="N80" s="46"/>
    </row>
    <row r="81" ht="25" customHeight="1" outlineLevel="1" spans="1:14">
      <c r="A81" s="21">
        <v>7</v>
      </c>
      <c r="B81" s="22" t="s">
        <v>132</v>
      </c>
      <c r="C81" s="22" t="s">
        <v>216</v>
      </c>
      <c r="D81" s="23" t="s">
        <v>134</v>
      </c>
      <c r="E81" s="22" t="s">
        <v>69</v>
      </c>
      <c r="F81" s="21" t="s">
        <v>70</v>
      </c>
      <c r="G81" s="21">
        <v>210</v>
      </c>
      <c r="H81" s="21" t="s">
        <v>22</v>
      </c>
      <c r="I81" s="21" t="s">
        <v>132</v>
      </c>
      <c r="J81" s="44">
        <v>3.78</v>
      </c>
      <c r="K81" s="45">
        <f t="shared" si="6"/>
        <v>-1</v>
      </c>
      <c r="L81" s="44"/>
      <c r="M81" s="44">
        <f t="shared" si="7"/>
        <v>0</v>
      </c>
      <c r="N81" s="46"/>
    </row>
    <row r="82" ht="25" customHeight="1" outlineLevel="1" spans="1:14">
      <c r="A82" s="21">
        <v>8</v>
      </c>
      <c r="B82" s="22" t="s">
        <v>148</v>
      </c>
      <c r="C82" s="22" t="s">
        <v>149</v>
      </c>
      <c r="D82" s="23" t="s">
        <v>150</v>
      </c>
      <c r="E82" s="22" t="s">
        <v>151</v>
      </c>
      <c r="F82" s="21" t="s">
        <v>46</v>
      </c>
      <c r="G82" s="21">
        <v>76</v>
      </c>
      <c r="H82" s="24" t="s">
        <v>32</v>
      </c>
      <c r="I82" s="21" t="s">
        <v>33</v>
      </c>
      <c r="J82" s="44">
        <v>59.4</v>
      </c>
      <c r="K82" s="45">
        <f t="shared" si="6"/>
        <v>-1</v>
      </c>
      <c r="L82" s="44"/>
      <c r="M82" s="44">
        <f t="shared" si="7"/>
        <v>0</v>
      </c>
      <c r="N82" s="46"/>
    </row>
    <row r="83" s="1" customFormat="1" ht="25" customHeight="1" outlineLevel="1" spans="1:14">
      <c r="A83" s="21">
        <v>9</v>
      </c>
      <c r="B83" s="22" t="s">
        <v>158</v>
      </c>
      <c r="C83" s="22" t="s">
        <v>217</v>
      </c>
      <c r="D83" s="22" t="s">
        <v>160</v>
      </c>
      <c r="E83" s="22" t="s">
        <v>161</v>
      </c>
      <c r="F83" s="21" t="s">
        <v>162</v>
      </c>
      <c r="G83" s="21">
        <v>7</v>
      </c>
      <c r="H83" s="24" t="s">
        <v>32</v>
      </c>
      <c r="I83" s="21" t="s">
        <v>33</v>
      </c>
      <c r="J83" s="44">
        <v>1512</v>
      </c>
      <c r="K83" s="45">
        <f t="shared" si="6"/>
        <v>-1</v>
      </c>
      <c r="L83" s="44"/>
      <c r="M83" s="44">
        <f t="shared" si="7"/>
        <v>0</v>
      </c>
      <c r="N83" s="46"/>
    </row>
    <row r="84" ht="25" customHeight="1" outlineLevel="1" spans="1:14">
      <c r="A84" s="21">
        <v>10</v>
      </c>
      <c r="B84" s="22" t="s">
        <v>218</v>
      </c>
      <c r="C84" s="22" t="s">
        <v>219</v>
      </c>
      <c r="D84" s="22" t="s">
        <v>220</v>
      </c>
      <c r="E84" s="22" t="s">
        <v>221</v>
      </c>
      <c r="F84" s="21" t="s">
        <v>31</v>
      </c>
      <c r="G84" s="21">
        <v>7</v>
      </c>
      <c r="H84" s="24" t="s">
        <v>32</v>
      </c>
      <c r="I84" s="21" t="s">
        <v>33</v>
      </c>
      <c r="J84" s="44">
        <v>221.71</v>
      </c>
      <c r="K84" s="45">
        <f t="shared" si="6"/>
        <v>-1</v>
      </c>
      <c r="L84" s="44"/>
      <c r="M84" s="44">
        <f t="shared" si="7"/>
        <v>0</v>
      </c>
      <c r="N84" s="46"/>
    </row>
    <row r="85" ht="25" customHeight="1" outlineLevel="1" spans="1:14">
      <c r="A85" s="21">
        <v>11</v>
      </c>
      <c r="B85" s="22" t="s">
        <v>222</v>
      </c>
      <c r="C85" s="22" t="s">
        <v>223</v>
      </c>
      <c r="D85" s="22" t="s">
        <v>222</v>
      </c>
      <c r="E85" s="22" t="s">
        <v>224</v>
      </c>
      <c r="F85" s="21" t="s">
        <v>225</v>
      </c>
      <c r="G85" s="21">
        <v>7</v>
      </c>
      <c r="H85" s="24" t="s">
        <v>32</v>
      </c>
      <c r="I85" s="21" t="s">
        <v>33</v>
      </c>
      <c r="J85" s="44">
        <v>554.57</v>
      </c>
      <c r="K85" s="45">
        <f t="shared" si="6"/>
        <v>-1</v>
      </c>
      <c r="L85" s="44"/>
      <c r="M85" s="44">
        <f t="shared" si="7"/>
        <v>0</v>
      </c>
      <c r="N85" s="46"/>
    </row>
    <row r="86" s="1" customFormat="1" ht="25" customHeight="1" outlineLevel="1" spans="1:14">
      <c r="A86" s="21">
        <v>12</v>
      </c>
      <c r="B86" s="22" t="s">
        <v>163</v>
      </c>
      <c r="C86" s="22" t="s">
        <v>164</v>
      </c>
      <c r="D86" s="22" t="s">
        <v>165</v>
      </c>
      <c r="E86" s="22" t="s">
        <v>166</v>
      </c>
      <c r="F86" s="29" t="s">
        <v>167</v>
      </c>
      <c r="G86" s="21">
        <v>30</v>
      </c>
      <c r="H86" s="24" t="s">
        <v>32</v>
      </c>
      <c r="I86" s="21" t="s">
        <v>33</v>
      </c>
      <c r="J86" s="44">
        <v>1274.53</v>
      </c>
      <c r="K86" s="45">
        <f t="shared" si="6"/>
        <v>-1</v>
      </c>
      <c r="L86" s="44"/>
      <c r="M86" s="44">
        <f t="shared" si="7"/>
        <v>0</v>
      </c>
      <c r="N86" s="46"/>
    </row>
    <row r="87" ht="25" customHeight="1" outlineLevel="1" spans="1:14">
      <c r="A87" s="21">
        <v>13</v>
      </c>
      <c r="B87" s="22" t="s">
        <v>27</v>
      </c>
      <c r="C87" s="22" t="s">
        <v>28</v>
      </c>
      <c r="D87" s="22" t="s">
        <v>29</v>
      </c>
      <c r="E87" s="22" t="s">
        <v>30</v>
      </c>
      <c r="F87" s="24" t="s">
        <v>31</v>
      </c>
      <c r="G87" s="21">
        <v>1</v>
      </c>
      <c r="H87" s="24" t="s">
        <v>32</v>
      </c>
      <c r="I87" s="21" t="s">
        <v>33</v>
      </c>
      <c r="J87" s="44">
        <v>8151.82</v>
      </c>
      <c r="K87" s="47">
        <v>0</v>
      </c>
      <c r="L87" s="47">
        <v>0</v>
      </c>
      <c r="M87" s="44">
        <v>8151.82</v>
      </c>
      <c r="N87" s="46"/>
    </row>
    <row r="88" s="3" customFormat="1" ht="25" customHeight="1" spans="1:14">
      <c r="A88" s="25" t="s">
        <v>34</v>
      </c>
      <c r="B88" s="26"/>
      <c r="C88" s="26"/>
      <c r="D88" s="26"/>
      <c r="E88" s="26"/>
      <c r="F88" s="26"/>
      <c r="G88" s="26"/>
      <c r="H88" s="26"/>
      <c r="I88" s="48"/>
      <c r="J88" s="49"/>
      <c r="K88" s="49"/>
      <c r="L88" s="49"/>
      <c r="M88" s="49">
        <f>SUM(M75:M87)</f>
        <v>8151.82</v>
      </c>
      <c r="N88" s="50"/>
    </row>
    <row r="89" s="3" customFormat="1" ht="25" customHeight="1" spans="1:14">
      <c r="A89" s="26" t="s">
        <v>226</v>
      </c>
      <c r="B89" s="62"/>
      <c r="C89" s="62"/>
      <c r="D89" s="26"/>
      <c r="E89" s="26"/>
      <c r="F89" s="26"/>
      <c r="G89" s="26"/>
      <c r="H89" s="26"/>
      <c r="I89" s="48"/>
      <c r="J89" s="49"/>
      <c r="K89" s="49"/>
      <c r="L89" s="49"/>
      <c r="M89" s="49">
        <f>M88+M73+M48+M26+M8</f>
        <v>19326.33</v>
      </c>
      <c r="N89" s="50"/>
    </row>
    <row r="90" s="8" customFormat="1" customHeight="1" spans="1:34">
      <c r="A90" s="63" t="s">
        <v>227</v>
      </c>
      <c r="B90" s="63"/>
      <c r="C90" s="63"/>
      <c r="D90" s="63"/>
      <c r="E90" s="63"/>
      <c r="F90" s="63"/>
      <c r="G90" s="63"/>
      <c r="H90" s="63"/>
      <c r="I90" s="63"/>
      <c r="J90" s="63"/>
      <c r="K90" s="63"/>
      <c r="L90" s="63"/>
      <c r="M90" s="63"/>
      <c r="N90" s="63"/>
      <c r="O90" s="3"/>
      <c r="P90" s="3"/>
      <c r="Q90" s="3"/>
      <c r="R90" s="3"/>
      <c r="S90" s="3"/>
      <c r="T90" s="3"/>
      <c r="U90" s="3"/>
      <c r="V90" s="3"/>
      <c r="W90" s="3"/>
      <c r="X90" s="3"/>
      <c r="Y90" s="3"/>
      <c r="Z90" s="3"/>
      <c r="AA90" s="3"/>
      <c r="AB90" s="3"/>
      <c r="AC90" s="3"/>
      <c r="AD90" s="3"/>
      <c r="AE90" s="3"/>
      <c r="AF90" s="3"/>
      <c r="AG90" s="3"/>
      <c r="AH90" s="3"/>
    </row>
    <row r="91" customHeight="1" spans="1:14">
      <c r="A91" s="64" t="s">
        <v>228</v>
      </c>
      <c r="B91" s="65"/>
      <c r="C91" s="65"/>
      <c r="D91" s="65"/>
      <c r="E91" s="65"/>
      <c r="F91" s="65"/>
      <c r="G91" s="65"/>
      <c r="H91" s="65"/>
      <c r="I91" s="65"/>
      <c r="J91" s="71"/>
      <c r="K91" s="71"/>
      <c r="L91" s="71"/>
      <c r="M91" s="71"/>
      <c r="N91" s="72"/>
    </row>
    <row r="92" customHeight="1" spans="1:14">
      <c r="A92" s="34">
        <v>1</v>
      </c>
      <c r="B92" s="35" t="s">
        <v>17</v>
      </c>
      <c r="C92" s="35" t="s">
        <v>229</v>
      </c>
      <c r="D92" s="59" t="s">
        <v>19</v>
      </c>
      <c r="E92" s="35" t="s">
        <v>20</v>
      </c>
      <c r="F92" s="34" t="s">
        <v>21</v>
      </c>
      <c r="G92" s="66">
        <v>11</v>
      </c>
      <c r="H92" s="34" t="s">
        <v>22</v>
      </c>
      <c r="I92" s="34" t="s">
        <v>23</v>
      </c>
      <c r="J92" s="57">
        <v>331.1712</v>
      </c>
      <c r="K92" s="45">
        <f t="shared" ref="K92:K110" si="8">(L92-J92)/J92</f>
        <v>-1</v>
      </c>
      <c r="L92" s="44"/>
      <c r="M92" s="44">
        <f t="shared" ref="M92:M110" si="9">L92*G92</f>
        <v>0</v>
      </c>
      <c r="N92" s="34"/>
    </row>
    <row r="93" customHeight="1" spans="1:14">
      <c r="A93" s="34">
        <v>2</v>
      </c>
      <c r="B93" s="35" t="s">
        <v>24</v>
      </c>
      <c r="C93" s="35" t="s">
        <v>25</v>
      </c>
      <c r="D93" s="59" t="s">
        <v>19</v>
      </c>
      <c r="E93" s="35" t="s">
        <v>26</v>
      </c>
      <c r="F93" s="34" t="s">
        <v>21</v>
      </c>
      <c r="G93" s="66">
        <v>11</v>
      </c>
      <c r="H93" s="34" t="s">
        <v>22</v>
      </c>
      <c r="I93" s="34" t="s">
        <v>23</v>
      </c>
      <c r="J93" s="57">
        <v>248.3784</v>
      </c>
      <c r="K93" s="45">
        <f t="shared" si="8"/>
        <v>-1</v>
      </c>
      <c r="L93" s="44"/>
      <c r="M93" s="44">
        <f t="shared" si="9"/>
        <v>0</v>
      </c>
      <c r="N93" s="34"/>
    </row>
    <row r="94" customHeight="1" spans="1:14">
      <c r="A94" s="34">
        <v>4</v>
      </c>
      <c r="B94" s="35" t="s">
        <v>27</v>
      </c>
      <c r="C94" s="35" t="s">
        <v>28</v>
      </c>
      <c r="D94" s="35" t="s">
        <v>29</v>
      </c>
      <c r="E94" s="35" t="s">
        <v>30</v>
      </c>
      <c r="F94" s="37" t="s">
        <v>31</v>
      </c>
      <c r="G94" s="34">
        <v>1</v>
      </c>
      <c r="H94" s="37" t="s">
        <v>32</v>
      </c>
      <c r="I94" s="37" t="s">
        <v>33</v>
      </c>
      <c r="J94" s="73">
        <v>127.5</v>
      </c>
      <c r="K94" s="47">
        <v>0</v>
      </c>
      <c r="L94" s="47">
        <v>0</v>
      </c>
      <c r="M94" s="73">
        <v>127.5</v>
      </c>
      <c r="N94" s="34"/>
    </row>
    <row r="95" customHeight="1" spans="1:14">
      <c r="A95" s="67"/>
      <c r="B95" s="67" t="s">
        <v>34</v>
      </c>
      <c r="C95" s="67"/>
      <c r="D95" s="67"/>
      <c r="E95" s="67"/>
      <c r="F95" s="67"/>
      <c r="G95" s="67"/>
      <c r="H95" s="67"/>
      <c r="I95" s="67"/>
      <c r="J95" s="74"/>
      <c r="K95" s="74"/>
      <c r="L95" s="74"/>
      <c r="M95" s="74">
        <f>SUM(M92:M94)</f>
        <v>127.5</v>
      </c>
      <c r="N95" s="67"/>
    </row>
    <row r="96" customHeight="1" spans="1:14">
      <c r="A96" s="68" t="s">
        <v>230</v>
      </c>
      <c r="B96" s="69"/>
      <c r="C96" s="69"/>
      <c r="D96" s="69"/>
      <c r="E96" s="69"/>
      <c r="F96" s="69"/>
      <c r="G96" s="69"/>
      <c r="H96" s="69"/>
      <c r="I96" s="69"/>
      <c r="J96" s="75"/>
      <c r="K96" s="75"/>
      <c r="L96" s="75"/>
      <c r="M96" s="75"/>
      <c r="N96" s="76"/>
    </row>
    <row r="97" customHeight="1" spans="1:14">
      <c r="A97" s="34">
        <v>1</v>
      </c>
      <c r="B97" s="35" t="s">
        <v>231</v>
      </c>
      <c r="C97" s="35" t="s">
        <v>232</v>
      </c>
      <c r="D97" s="60" t="s">
        <v>233</v>
      </c>
      <c r="E97" s="35" t="s">
        <v>234</v>
      </c>
      <c r="F97" s="34" t="s">
        <v>46</v>
      </c>
      <c r="G97" s="34">
        <v>1</v>
      </c>
      <c r="H97" s="34" t="s">
        <v>22</v>
      </c>
      <c r="I97" s="34" t="s">
        <v>101</v>
      </c>
      <c r="J97" s="57">
        <v>331.1712</v>
      </c>
      <c r="K97" s="45">
        <f t="shared" si="8"/>
        <v>-1</v>
      </c>
      <c r="L97" s="44"/>
      <c r="M97" s="44">
        <f t="shared" si="9"/>
        <v>0</v>
      </c>
      <c r="N97" s="34"/>
    </row>
    <row r="98" customHeight="1" spans="1:14">
      <c r="A98" s="34">
        <v>2</v>
      </c>
      <c r="B98" s="35" t="s">
        <v>235</v>
      </c>
      <c r="C98" s="35" t="s">
        <v>236</v>
      </c>
      <c r="D98" s="35" t="s">
        <v>53</v>
      </c>
      <c r="E98" s="35" t="s">
        <v>54</v>
      </c>
      <c r="F98" s="34" t="s">
        <v>46</v>
      </c>
      <c r="G98" s="34">
        <v>2</v>
      </c>
      <c r="H98" s="34" t="s">
        <v>22</v>
      </c>
      <c r="I98" s="34" t="s">
        <v>55</v>
      </c>
      <c r="J98" s="57">
        <v>248.3784</v>
      </c>
      <c r="K98" s="45">
        <f t="shared" si="8"/>
        <v>-1</v>
      </c>
      <c r="L98" s="44"/>
      <c r="M98" s="44">
        <f t="shared" si="9"/>
        <v>0</v>
      </c>
      <c r="N98" s="34"/>
    </row>
    <row r="99" customHeight="1" spans="1:14">
      <c r="A99" s="34">
        <v>3</v>
      </c>
      <c r="B99" s="35" t="s">
        <v>237</v>
      </c>
      <c r="C99" s="35" t="s">
        <v>238</v>
      </c>
      <c r="D99" s="35" t="s">
        <v>53</v>
      </c>
      <c r="E99" s="35" t="s">
        <v>239</v>
      </c>
      <c r="F99" s="34" t="s">
        <v>46</v>
      </c>
      <c r="G99" s="34">
        <v>58</v>
      </c>
      <c r="H99" s="34" t="s">
        <v>22</v>
      </c>
      <c r="I99" s="34" t="s">
        <v>101</v>
      </c>
      <c r="J99" s="57">
        <v>331.1712</v>
      </c>
      <c r="K99" s="45">
        <f t="shared" si="8"/>
        <v>-1</v>
      </c>
      <c r="L99" s="44"/>
      <c r="M99" s="44">
        <f t="shared" si="9"/>
        <v>0</v>
      </c>
      <c r="N99" s="34"/>
    </row>
    <row r="100" customHeight="1" spans="1:14">
      <c r="A100" s="34">
        <v>4</v>
      </c>
      <c r="B100" s="35" t="s">
        <v>240</v>
      </c>
      <c r="C100" s="35" t="s">
        <v>241</v>
      </c>
      <c r="D100" s="35" t="s">
        <v>53</v>
      </c>
      <c r="E100" s="35" t="s">
        <v>239</v>
      </c>
      <c r="F100" s="34" t="s">
        <v>46</v>
      </c>
      <c r="G100" s="34">
        <v>6</v>
      </c>
      <c r="H100" s="34" t="s">
        <v>22</v>
      </c>
      <c r="I100" s="34" t="s">
        <v>101</v>
      </c>
      <c r="J100" s="57">
        <v>331.1712</v>
      </c>
      <c r="K100" s="45">
        <f t="shared" si="8"/>
        <v>-1</v>
      </c>
      <c r="L100" s="44"/>
      <c r="M100" s="44">
        <f t="shared" si="9"/>
        <v>0</v>
      </c>
      <c r="N100" s="34"/>
    </row>
    <row r="101" customHeight="1" spans="1:14">
      <c r="A101" s="34">
        <v>5</v>
      </c>
      <c r="B101" s="35" t="s">
        <v>242</v>
      </c>
      <c r="C101" s="35" t="s">
        <v>243</v>
      </c>
      <c r="D101" s="35" t="s">
        <v>53</v>
      </c>
      <c r="E101" s="35" t="s">
        <v>239</v>
      </c>
      <c r="F101" s="34" t="s">
        <v>46</v>
      </c>
      <c r="G101" s="34">
        <v>2</v>
      </c>
      <c r="H101" s="34" t="s">
        <v>22</v>
      </c>
      <c r="I101" s="34" t="s">
        <v>101</v>
      </c>
      <c r="J101" s="57">
        <v>331.1712</v>
      </c>
      <c r="K101" s="45">
        <f t="shared" si="8"/>
        <v>-1</v>
      </c>
      <c r="L101" s="44"/>
      <c r="M101" s="44">
        <f t="shared" si="9"/>
        <v>0</v>
      </c>
      <c r="N101" s="34"/>
    </row>
    <row r="102" customHeight="1" spans="1:14">
      <c r="A102" s="34">
        <v>6</v>
      </c>
      <c r="B102" s="35" t="s">
        <v>244</v>
      </c>
      <c r="C102" s="35" t="s">
        <v>245</v>
      </c>
      <c r="D102" s="59" t="s">
        <v>145</v>
      </c>
      <c r="E102" s="35" t="s">
        <v>246</v>
      </c>
      <c r="F102" s="34" t="s">
        <v>46</v>
      </c>
      <c r="G102" s="34">
        <v>58</v>
      </c>
      <c r="H102" s="37" t="s">
        <v>32</v>
      </c>
      <c r="I102" s="37" t="s">
        <v>247</v>
      </c>
      <c r="J102" s="57">
        <v>73.5936</v>
      </c>
      <c r="K102" s="45">
        <f t="shared" si="8"/>
        <v>-1</v>
      </c>
      <c r="L102" s="44"/>
      <c r="M102" s="44">
        <f t="shared" si="9"/>
        <v>0</v>
      </c>
      <c r="N102" s="34"/>
    </row>
    <row r="103" customHeight="1" spans="1:14">
      <c r="A103" s="34">
        <v>7</v>
      </c>
      <c r="B103" s="35" t="s">
        <v>214</v>
      </c>
      <c r="C103" s="35" t="s">
        <v>248</v>
      </c>
      <c r="D103" s="59" t="s">
        <v>124</v>
      </c>
      <c r="E103" s="35" t="s">
        <v>125</v>
      </c>
      <c r="F103" s="34" t="s">
        <v>21</v>
      </c>
      <c r="G103" s="34">
        <v>60</v>
      </c>
      <c r="H103" s="34" t="s">
        <v>22</v>
      </c>
      <c r="I103" s="34" t="s">
        <v>127</v>
      </c>
      <c r="J103" s="57">
        <v>124.1892</v>
      </c>
      <c r="K103" s="45">
        <f t="shared" si="8"/>
        <v>-1</v>
      </c>
      <c r="L103" s="44"/>
      <c r="M103" s="44">
        <f t="shared" si="9"/>
        <v>0</v>
      </c>
      <c r="N103" s="34"/>
    </row>
    <row r="104" customHeight="1" spans="1:14">
      <c r="A104" s="34">
        <v>8</v>
      </c>
      <c r="B104" s="35" t="s">
        <v>249</v>
      </c>
      <c r="C104" s="35" t="s">
        <v>250</v>
      </c>
      <c r="D104" s="35" t="s">
        <v>251</v>
      </c>
      <c r="E104" s="35" t="s">
        <v>252</v>
      </c>
      <c r="F104" s="34" t="s">
        <v>79</v>
      </c>
      <c r="G104" s="34">
        <v>120</v>
      </c>
      <c r="H104" s="37" t="s">
        <v>32</v>
      </c>
      <c r="I104" s="37" t="s">
        <v>33</v>
      </c>
      <c r="J104" s="57">
        <v>21.23482</v>
      </c>
      <c r="K104" s="45">
        <f t="shared" si="8"/>
        <v>-1</v>
      </c>
      <c r="L104" s="44"/>
      <c r="M104" s="44">
        <f t="shared" si="9"/>
        <v>0</v>
      </c>
      <c r="N104" s="34"/>
    </row>
    <row r="105" customHeight="1" spans="1:14">
      <c r="A105" s="34">
        <v>9</v>
      </c>
      <c r="B105" s="35" t="s">
        <v>253</v>
      </c>
      <c r="C105" s="35" t="s">
        <v>254</v>
      </c>
      <c r="D105" s="35" t="s">
        <v>68</v>
      </c>
      <c r="E105" s="35" t="s">
        <v>69</v>
      </c>
      <c r="F105" s="34" t="s">
        <v>70</v>
      </c>
      <c r="G105" s="34">
        <v>660</v>
      </c>
      <c r="H105" s="34" t="s">
        <v>22</v>
      </c>
      <c r="I105" s="34" t="s">
        <v>71</v>
      </c>
      <c r="J105" s="57">
        <v>2.483784</v>
      </c>
      <c r="K105" s="45">
        <f t="shared" si="8"/>
        <v>-1</v>
      </c>
      <c r="L105" s="44"/>
      <c r="M105" s="44">
        <f t="shared" si="9"/>
        <v>0</v>
      </c>
      <c r="N105" s="34"/>
    </row>
    <row r="106" customHeight="1" spans="1:14">
      <c r="A106" s="34">
        <v>10</v>
      </c>
      <c r="B106" s="35" t="s">
        <v>255</v>
      </c>
      <c r="C106" s="35" t="s">
        <v>136</v>
      </c>
      <c r="D106" s="59" t="s">
        <v>137</v>
      </c>
      <c r="E106" s="35" t="s">
        <v>69</v>
      </c>
      <c r="F106" s="34" t="s">
        <v>70</v>
      </c>
      <c r="G106" s="34">
        <v>980</v>
      </c>
      <c r="H106" s="37" t="s">
        <v>32</v>
      </c>
      <c r="I106" s="37" t="s">
        <v>33</v>
      </c>
      <c r="J106" s="57">
        <v>3.058734</v>
      </c>
      <c r="K106" s="45">
        <f t="shared" si="8"/>
        <v>-1</v>
      </c>
      <c r="L106" s="44"/>
      <c r="M106" s="44">
        <f t="shared" si="9"/>
        <v>0</v>
      </c>
      <c r="N106" s="77"/>
    </row>
    <row r="107" customHeight="1" spans="1:14">
      <c r="A107" s="34">
        <v>11</v>
      </c>
      <c r="B107" s="35" t="s">
        <v>256</v>
      </c>
      <c r="C107" s="35" t="s">
        <v>257</v>
      </c>
      <c r="D107" s="59" t="s">
        <v>140</v>
      </c>
      <c r="E107" s="35" t="s">
        <v>141</v>
      </c>
      <c r="F107" s="34" t="s">
        <v>70</v>
      </c>
      <c r="G107" s="34">
        <v>404</v>
      </c>
      <c r="H107" s="37" t="s">
        <v>32</v>
      </c>
      <c r="I107" s="37" t="s">
        <v>33</v>
      </c>
      <c r="J107" s="57">
        <v>11.981958</v>
      </c>
      <c r="K107" s="45">
        <f t="shared" si="8"/>
        <v>-1</v>
      </c>
      <c r="L107" s="44"/>
      <c r="M107" s="44">
        <f t="shared" si="9"/>
        <v>0</v>
      </c>
      <c r="N107" s="34"/>
    </row>
    <row r="108" customHeight="1" spans="1:14">
      <c r="A108" s="34">
        <v>12</v>
      </c>
      <c r="B108" s="35" t="s">
        <v>258</v>
      </c>
      <c r="C108" s="35" t="s">
        <v>259</v>
      </c>
      <c r="D108" s="35" t="s">
        <v>86</v>
      </c>
      <c r="E108" s="35" t="s">
        <v>260</v>
      </c>
      <c r="F108" s="34" t="s">
        <v>46</v>
      </c>
      <c r="G108" s="34">
        <v>60</v>
      </c>
      <c r="H108" s="37" t="s">
        <v>32</v>
      </c>
      <c r="I108" s="37" t="s">
        <v>33</v>
      </c>
      <c r="J108" s="57">
        <v>165.5856</v>
      </c>
      <c r="K108" s="45">
        <f t="shared" si="8"/>
        <v>-1</v>
      </c>
      <c r="L108" s="44"/>
      <c r="M108" s="44">
        <f t="shared" si="9"/>
        <v>0</v>
      </c>
      <c r="N108" s="34"/>
    </row>
    <row r="109" customHeight="1" spans="1:14">
      <c r="A109" s="34">
        <v>13</v>
      </c>
      <c r="B109" s="35" t="s">
        <v>261</v>
      </c>
      <c r="C109" s="35" t="s">
        <v>262</v>
      </c>
      <c r="D109" s="35" t="s">
        <v>220</v>
      </c>
      <c r="E109" s="35" t="s">
        <v>263</v>
      </c>
      <c r="F109" s="34" t="s">
        <v>31</v>
      </c>
      <c r="G109" s="34">
        <v>1</v>
      </c>
      <c r="H109" s="37" t="s">
        <v>32</v>
      </c>
      <c r="I109" s="37" t="s">
        <v>33</v>
      </c>
      <c r="J109" s="57">
        <v>169.4186</v>
      </c>
      <c r="K109" s="45">
        <f t="shared" si="8"/>
        <v>-1</v>
      </c>
      <c r="L109" s="44"/>
      <c r="M109" s="44">
        <f t="shared" si="9"/>
        <v>0</v>
      </c>
      <c r="N109" s="34"/>
    </row>
    <row r="110" customHeight="1" spans="1:14">
      <c r="A110" s="34">
        <v>14</v>
      </c>
      <c r="B110" s="35" t="s">
        <v>163</v>
      </c>
      <c r="C110" s="35" t="s">
        <v>264</v>
      </c>
      <c r="D110" s="35" t="s">
        <v>165</v>
      </c>
      <c r="E110" s="35" t="s">
        <v>166</v>
      </c>
      <c r="F110" s="34" t="s">
        <v>167</v>
      </c>
      <c r="G110" s="34">
        <v>10</v>
      </c>
      <c r="H110" s="37" t="s">
        <v>32</v>
      </c>
      <c r="I110" s="37" t="s">
        <v>33</v>
      </c>
      <c r="J110" s="57">
        <v>1139.70422</v>
      </c>
      <c r="K110" s="45">
        <f t="shared" si="8"/>
        <v>-1</v>
      </c>
      <c r="L110" s="44"/>
      <c r="M110" s="44">
        <f t="shared" si="9"/>
        <v>0</v>
      </c>
      <c r="N110" s="34"/>
    </row>
    <row r="111" customHeight="1" spans="1:14">
      <c r="A111" s="34">
        <v>15</v>
      </c>
      <c r="B111" s="35" t="s">
        <v>27</v>
      </c>
      <c r="C111" s="35" t="s">
        <v>28</v>
      </c>
      <c r="D111" s="35" t="s">
        <v>29</v>
      </c>
      <c r="E111" s="35" t="s">
        <v>265</v>
      </c>
      <c r="F111" s="37" t="s">
        <v>31</v>
      </c>
      <c r="G111" s="34">
        <v>1</v>
      </c>
      <c r="H111" s="37" t="s">
        <v>32</v>
      </c>
      <c r="I111" s="37" t="s">
        <v>33</v>
      </c>
      <c r="J111" s="73">
        <v>1698.31</v>
      </c>
      <c r="K111" s="47">
        <v>0</v>
      </c>
      <c r="L111" s="47">
        <v>0</v>
      </c>
      <c r="M111" s="73">
        <v>1698.31</v>
      </c>
      <c r="N111" s="34"/>
    </row>
    <row r="112" customHeight="1" spans="1:14">
      <c r="A112" s="67"/>
      <c r="B112" s="67" t="s">
        <v>34</v>
      </c>
      <c r="C112" s="67"/>
      <c r="D112" s="67"/>
      <c r="E112" s="67"/>
      <c r="F112" s="67"/>
      <c r="G112" s="67"/>
      <c r="H112" s="67"/>
      <c r="I112" s="67"/>
      <c r="J112" s="78"/>
      <c r="K112" s="78"/>
      <c r="L112" s="78"/>
      <c r="M112" s="74">
        <f>SUM(M97:M111)</f>
        <v>1698.31</v>
      </c>
      <c r="N112" s="67"/>
    </row>
    <row r="113" customHeight="1" spans="1:14">
      <c r="A113" s="68" t="s">
        <v>266</v>
      </c>
      <c r="B113" s="69"/>
      <c r="C113" s="69"/>
      <c r="D113" s="69"/>
      <c r="E113" s="69"/>
      <c r="F113" s="69"/>
      <c r="G113" s="69"/>
      <c r="H113" s="69"/>
      <c r="I113" s="69"/>
      <c r="J113" s="75"/>
      <c r="K113" s="75"/>
      <c r="L113" s="75"/>
      <c r="M113" s="75"/>
      <c r="N113" s="76"/>
    </row>
    <row r="114" customHeight="1" spans="1:14">
      <c r="A114" s="34">
        <v>1</v>
      </c>
      <c r="B114" s="35" t="s">
        <v>231</v>
      </c>
      <c r="C114" s="35" t="s">
        <v>232</v>
      </c>
      <c r="D114" s="60" t="s">
        <v>233</v>
      </c>
      <c r="E114" s="35" t="s">
        <v>234</v>
      </c>
      <c r="F114" s="34" t="s">
        <v>46</v>
      </c>
      <c r="G114" s="34">
        <v>1</v>
      </c>
      <c r="H114" s="34" t="s">
        <v>22</v>
      </c>
      <c r="I114" s="34" t="s">
        <v>101</v>
      </c>
      <c r="J114" s="57">
        <v>331.1712</v>
      </c>
      <c r="K114" s="45">
        <f t="shared" ref="K114:K132" si="10">(L114-J114)/J114</f>
        <v>-1</v>
      </c>
      <c r="L114" s="44"/>
      <c r="M114" s="44">
        <f t="shared" ref="M114:M132" si="11">L114*G114</f>
        <v>0</v>
      </c>
      <c r="N114" s="34"/>
    </row>
    <row r="115" customHeight="1" spans="1:14">
      <c r="A115" s="34">
        <v>2</v>
      </c>
      <c r="B115" s="35" t="s">
        <v>231</v>
      </c>
      <c r="C115" s="35" t="s">
        <v>267</v>
      </c>
      <c r="D115" s="60" t="s">
        <v>233</v>
      </c>
      <c r="E115" s="35" t="s">
        <v>234</v>
      </c>
      <c r="F115" s="34" t="s">
        <v>46</v>
      </c>
      <c r="G115" s="34">
        <v>1</v>
      </c>
      <c r="H115" s="34" t="s">
        <v>22</v>
      </c>
      <c r="I115" s="34" t="s">
        <v>101</v>
      </c>
      <c r="J115" s="57">
        <v>331.1712</v>
      </c>
      <c r="K115" s="45">
        <f t="shared" si="10"/>
        <v>-1</v>
      </c>
      <c r="L115" s="44"/>
      <c r="M115" s="44">
        <f t="shared" si="11"/>
        <v>0</v>
      </c>
      <c r="N115" s="34"/>
    </row>
    <row r="116" customHeight="1" spans="1:14">
      <c r="A116" s="34">
        <v>3</v>
      </c>
      <c r="B116" s="35" t="s">
        <v>235</v>
      </c>
      <c r="C116" s="35" t="s">
        <v>268</v>
      </c>
      <c r="D116" s="35" t="s">
        <v>53</v>
      </c>
      <c r="E116" s="35" t="s">
        <v>54</v>
      </c>
      <c r="F116" s="34" t="s">
        <v>46</v>
      </c>
      <c r="G116" s="34">
        <v>1</v>
      </c>
      <c r="H116" s="34" t="s">
        <v>22</v>
      </c>
      <c r="I116" s="34" t="s">
        <v>55</v>
      </c>
      <c r="J116" s="57">
        <v>248.3784</v>
      </c>
      <c r="K116" s="45">
        <f t="shared" si="10"/>
        <v>-1</v>
      </c>
      <c r="L116" s="44"/>
      <c r="M116" s="44">
        <f t="shared" si="11"/>
        <v>0</v>
      </c>
      <c r="N116" s="34"/>
    </row>
    <row r="117" customHeight="1" spans="1:14">
      <c r="A117" s="34">
        <v>4</v>
      </c>
      <c r="B117" s="35" t="s">
        <v>237</v>
      </c>
      <c r="C117" s="35" t="s">
        <v>269</v>
      </c>
      <c r="D117" s="35" t="s">
        <v>53</v>
      </c>
      <c r="E117" s="35" t="s">
        <v>239</v>
      </c>
      <c r="F117" s="34" t="s">
        <v>46</v>
      </c>
      <c r="G117" s="34">
        <v>98</v>
      </c>
      <c r="H117" s="34" t="s">
        <v>22</v>
      </c>
      <c r="I117" s="34" t="s">
        <v>101</v>
      </c>
      <c r="J117" s="57">
        <v>331.1712</v>
      </c>
      <c r="K117" s="45">
        <f t="shared" si="10"/>
        <v>-1</v>
      </c>
      <c r="L117" s="44"/>
      <c r="M117" s="44">
        <f t="shared" si="11"/>
        <v>0</v>
      </c>
      <c r="N117" s="34"/>
    </row>
    <row r="118" customHeight="1" spans="1:14">
      <c r="A118" s="34">
        <v>5</v>
      </c>
      <c r="B118" s="35" t="s">
        <v>270</v>
      </c>
      <c r="C118" s="35" t="s">
        <v>241</v>
      </c>
      <c r="D118" s="35" t="s">
        <v>53</v>
      </c>
      <c r="E118" s="35" t="s">
        <v>239</v>
      </c>
      <c r="F118" s="34" t="s">
        <v>46</v>
      </c>
      <c r="G118" s="34">
        <v>19</v>
      </c>
      <c r="H118" s="34" t="s">
        <v>22</v>
      </c>
      <c r="I118" s="34" t="s">
        <v>101</v>
      </c>
      <c r="J118" s="57">
        <v>331.1712</v>
      </c>
      <c r="K118" s="45">
        <f t="shared" si="10"/>
        <v>-1</v>
      </c>
      <c r="L118" s="44"/>
      <c r="M118" s="44">
        <f t="shared" si="11"/>
        <v>0</v>
      </c>
      <c r="N118" s="34"/>
    </row>
    <row r="119" customHeight="1" spans="1:14">
      <c r="A119" s="34">
        <v>6</v>
      </c>
      <c r="B119" s="35" t="s">
        <v>242</v>
      </c>
      <c r="C119" s="35" t="s">
        <v>243</v>
      </c>
      <c r="D119" s="35" t="s">
        <v>53</v>
      </c>
      <c r="E119" s="35" t="s">
        <v>239</v>
      </c>
      <c r="F119" s="34" t="s">
        <v>46</v>
      </c>
      <c r="G119" s="34">
        <v>25</v>
      </c>
      <c r="H119" s="34" t="s">
        <v>22</v>
      </c>
      <c r="I119" s="34" t="s">
        <v>101</v>
      </c>
      <c r="J119" s="57">
        <v>331.1712</v>
      </c>
      <c r="K119" s="45">
        <f t="shared" si="10"/>
        <v>-1</v>
      </c>
      <c r="L119" s="44"/>
      <c r="M119" s="44">
        <f t="shared" si="11"/>
        <v>0</v>
      </c>
      <c r="N119" s="34"/>
    </row>
    <row r="120" customHeight="1" spans="1:14">
      <c r="A120" s="34">
        <v>7</v>
      </c>
      <c r="B120" s="35" t="s">
        <v>244</v>
      </c>
      <c r="C120" s="35" t="s">
        <v>245</v>
      </c>
      <c r="D120" s="59" t="s">
        <v>145</v>
      </c>
      <c r="E120" s="35" t="s">
        <v>246</v>
      </c>
      <c r="F120" s="34" t="s">
        <v>46</v>
      </c>
      <c r="G120" s="34">
        <v>98</v>
      </c>
      <c r="H120" s="37" t="s">
        <v>32</v>
      </c>
      <c r="I120" s="37" t="s">
        <v>247</v>
      </c>
      <c r="J120" s="57">
        <v>73.5936</v>
      </c>
      <c r="K120" s="45">
        <f t="shared" si="10"/>
        <v>-1</v>
      </c>
      <c r="L120" s="44"/>
      <c r="M120" s="44">
        <f t="shared" si="11"/>
        <v>0</v>
      </c>
      <c r="N120" s="34"/>
    </row>
    <row r="121" customHeight="1" spans="1:14">
      <c r="A121" s="34">
        <v>8</v>
      </c>
      <c r="B121" s="35" t="s">
        <v>214</v>
      </c>
      <c r="C121" s="35" t="s">
        <v>271</v>
      </c>
      <c r="D121" s="59" t="s">
        <v>124</v>
      </c>
      <c r="E121" s="35" t="s">
        <v>125</v>
      </c>
      <c r="F121" s="34" t="s">
        <v>126</v>
      </c>
      <c r="G121" s="34">
        <v>117</v>
      </c>
      <c r="H121" s="34" t="s">
        <v>22</v>
      </c>
      <c r="I121" s="34" t="s">
        <v>127</v>
      </c>
      <c r="J121" s="57">
        <v>124.1892</v>
      </c>
      <c r="K121" s="45">
        <f t="shared" si="10"/>
        <v>-1</v>
      </c>
      <c r="L121" s="44"/>
      <c r="M121" s="44">
        <f t="shared" si="11"/>
        <v>0</v>
      </c>
      <c r="N121" s="34"/>
    </row>
    <row r="122" customHeight="1" spans="1:14">
      <c r="A122" s="34">
        <v>9</v>
      </c>
      <c r="B122" s="35" t="s">
        <v>214</v>
      </c>
      <c r="C122" s="35" t="s">
        <v>272</v>
      </c>
      <c r="D122" s="59" t="s">
        <v>124</v>
      </c>
      <c r="E122" s="35" t="s">
        <v>125</v>
      </c>
      <c r="F122" s="34" t="s">
        <v>126</v>
      </c>
      <c r="G122" s="34">
        <v>5</v>
      </c>
      <c r="H122" s="34" t="s">
        <v>22</v>
      </c>
      <c r="I122" s="34" t="s">
        <v>127</v>
      </c>
      <c r="J122" s="57">
        <v>124.1892</v>
      </c>
      <c r="K122" s="45">
        <f t="shared" si="10"/>
        <v>-1</v>
      </c>
      <c r="L122" s="44"/>
      <c r="M122" s="44">
        <f t="shared" si="11"/>
        <v>0</v>
      </c>
      <c r="N122" s="34"/>
    </row>
    <row r="123" customHeight="1" spans="1:14">
      <c r="A123" s="34">
        <v>10</v>
      </c>
      <c r="B123" s="35" t="s">
        <v>249</v>
      </c>
      <c r="C123" s="35" t="s">
        <v>273</v>
      </c>
      <c r="D123" s="35" t="s">
        <v>251</v>
      </c>
      <c r="E123" s="35" t="s">
        <v>252</v>
      </c>
      <c r="F123" s="34" t="s">
        <v>79</v>
      </c>
      <c r="G123" s="34">
        <v>234</v>
      </c>
      <c r="H123" s="37" t="s">
        <v>32</v>
      </c>
      <c r="I123" s="37" t="s">
        <v>33</v>
      </c>
      <c r="J123" s="57">
        <v>23.53462</v>
      </c>
      <c r="K123" s="45">
        <f t="shared" si="10"/>
        <v>-1</v>
      </c>
      <c r="L123" s="44"/>
      <c r="M123" s="44">
        <f t="shared" si="11"/>
        <v>0</v>
      </c>
      <c r="N123" s="34"/>
    </row>
    <row r="124" customHeight="1" spans="1:14">
      <c r="A124" s="34">
        <v>11</v>
      </c>
      <c r="B124" s="35" t="s">
        <v>128</v>
      </c>
      <c r="C124" s="35" t="s">
        <v>274</v>
      </c>
      <c r="D124" s="35" t="s">
        <v>68</v>
      </c>
      <c r="E124" s="35" t="s">
        <v>69</v>
      </c>
      <c r="F124" s="34" t="s">
        <v>70</v>
      </c>
      <c r="G124" s="34">
        <v>1568</v>
      </c>
      <c r="H124" s="34" t="s">
        <v>22</v>
      </c>
      <c r="I124" s="34" t="s">
        <v>71</v>
      </c>
      <c r="J124" s="57">
        <v>2.483784</v>
      </c>
      <c r="K124" s="45">
        <f t="shared" si="10"/>
        <v>-1</v>
      </c>
      <c r="L124" s="44"/>
      <c r="M124" s="44">
        <f t="shared" si="11"/>
        <v>0</v>
      </c>
      <c r="N124" s="34"/>
    </row>
    <row r="125" customHeight="1" spans="1:14">
      <c r="A125" s="34">
        <v>12</v>
      </c>
      <c r="B125" s="35" t="s">
        <v>255</v>
      </c>
      <c r="C125" s="35" t="s">
        <v>136</v>
      </c>
      <c r="D125" s="59" t="s">
        <v>137</v>
      </c>
      <c r="E125" s="35" t="s">
        <v>69</v>
      </c>
      <c r="F125" s="34" t="s">
        <v>70</v>
      </c>
      <c r="G125" s="34">
        <v>1670</v>
      </c>
      <c r="H125" s="37" t="s">
        <v>32</v>
      </c>
      <c r="I125" s="37" t="s">
        <v>33</v>
      </c>
      <c r="J125" s="57">
        <v>3.058734</v>
      </c>
      <c r="K125" s="45">
        <f t="shared" si="10"/>
        <v>-1</v>
      </c>
      <c r="L125" s="44"/>
      <c r="M125" s="44">
        <f t="shared" si="11"/>
        <v>0</v>
      </c>
      <c r="N125" s="34"/>
    </row>
    <row r="126" customHeight="1" spans="1:14">
      <c r="A126" s="34">
        <v>13</v>
      </c>
      <c r="B126" s="35" t="s">
        <v>275</v>
      </c>
      <c r="C126" s="35" t="s">
        <v>276</v>
      </c>
      <c r="D126" s="59" t="s">
        <v>140</v>
      </c>
      <c r="E126" s="35" t="s">
        <v>141</v>
      </c>
      <c r="F126" s="34" t="s">
        <v>70</v>
      </c>
      <c r="G126" s="34">
        <v>117</v>
      </c>
      <c r="H126" s="37" t="s">
        <v>32</v>
      </c>
      <c r="I126" s="37" t="s">
        <v>33</v>
      </c>
      <c r="J126" s="57">
        <v>9.559502</v>
      </c>
      <c r="K126" s="45">
        <f t="shared" si="10"/>
        <v>-1</v>
      </c>
      <c r="L126" s="44"/>
      <c r="M126" s="44">
        <f t="shared" si="11"/>
        <v>0</v>
      </c>
      <c r="N126" s="34"/>
    </row>
    <row r="127" customHeight="1" spans="1:14">
      <c r="A127" s="34">
        <v>14</v>
      </c>
      <c r="B127" s="35" t="s">
        <v>102</v>
      </c>
      <c r="C127" s="35" t="s">
        <v>277</v>
      </c>
      <c r="D127" s="35" t="s">
        <v>86</v>
      </c>
      <c r="E127" s="35" t="s">
        <v>104</v>
      </c>
      <c r="F127" s="34" t="s">
        <v>46</v>
      </c>
      <c r="G127" s="34">
        <v>142</v>
      </c>
      <c r="H127" s="37" t="s">
        <v>32</v>
      </c>
      <c r="I127" s="37" t="s">
        <v>33</v>
      </c>
      <c r="J127" s="57">
        <v>165.5856</v>
      </c>
      <c r="K127" s="45">
        <f t="shared" si="10"/>
        <v>-1</v>
      </c>
      <c r="L127" s="44"/>
      <c r="M127" s="44">
        <f t="shared" si="11"/>
        <v>0</v>
      </c>
      <c r="N127" s="34"/>
    </row>
    <row r="128" customHeight="1" spans="1:14">
      <c r="A128" s="34">
        <v>15</v>
      </c>
      <c r="B128" s="35" t="s">
        <v>278</v>
      </c>
      <c r="C128" s="35" t="s">
        <v>28</v>
      </c>
      <c r="D128" s="59" t="s">
        <v>279</v>
      </c>
      <c r="E128" s="70" t="s">
        <v>280</v>
      </c>
      <c r="F128" s="34" t="s">
        <v>70</v>
      </c>
      <c r="G128" s="34">
        <v>4380</v>
      </c>
      <c r="H128" s="37" t="s">
        <v>32</v>
      </c>
      <c r="I128" s="37" t="s">
        <v>33</v>
      </c>
      <c r="J128" s="57">
        <v>5.795496</v>
      </c>
      <c r="K128" s="45">
        <f t="shared" si="10"/>
        <v>-1</v>
      </c>
      <c r="L128" s="44"/>
      <c r="M128" s="44">
        <f t="shared" si="11"/>
        <v>0</v>
      </c>
      <c r="N128" s="34"/>
    </row>
    <row r="129" customHeight="1" spans="1:14">
      <c r="A129" s="34">
        <v>16</v>
      </c>
      <c r="B129" s="35" t="s">
        <v>261</v>
      </c>
      <c r="C129" s="35" t="s">
        <v>281</v>
      </c>
      <c r="D129" s="35" t="s">
        <v>220</v>
      </c>
      <c r="E129" s="35" t="s">
        <v>263</v>
      </c>
      <c r="F129" s="34" t="s">
        <v>31</v>
      </c>
      <c r="G129" s="34">
        <v>1</v>
      </c>
      <c r="H129" s="37" t="s">
        <v>32</v>
      </c>
      <c r="I129" s="37" t="s">
        <v>33</v>
      </c>
      <c r="J129" s="57">
        <v>169.4186</v>
      </c>
      <c r="K129" s="45">
        <f t="shared" si="10"/>
        <v>-1</v>
      </c>
      <c r="L129" s="44"/>
      <c r="M129" s="44">
        <f t="shared" si="11"/>
        <v>0</v>
      </c>
      <c r="N129" s="34"/>
    </row>
    <row r="130" customHeight="1" spans="1:14">
      <c r="A130" s="34">
        <v>17</v>
      </c>
      <c r="B130" s="35" t="s">
        <v>132</v>
      </c>
      <c r="C130" s="35" t="s">
        <v>282</v>
      </c>
      <c r="D130" s="59" t="s">
        <v>134</v>
      </c>
      <c r="E130" s="35" t="s">
        <v>69</v>
      </c>
      <c r="F130" s="34" t="s">
        <v>70</v>
      </c>
      <c r="G130" s="34">
        <v>760</v>
      </c>
      <c r="H130" s="34" t="s">
        <v>22</v>
      </c>
      <c r="I130" s="34" t="s">
        <v>132</v>
      </c>
      <c r="J130" s="57">
        <v>2.897748</v>
      </c>
      <c r="K130" s="45">
        <f t="shared" si="10"/>
        <v>-1</v>
      </c>
      <c r="L130" s="44"/>
      <c r="M130" s="44">
        <f t="shared" si="11"/>
        <v>0</v>
      </c>
      <c r="N130" s="34"/>
    </row>
    <row r="131" customHeight="1" spans="1:14">
      <c r="A131" s="34">
        <v>18</v>
      </c>
      <c r="B131" s="35" t="s">
        <v>132</v>
      </c>
      <c r="C131" s="35" t="s">
        <v>283</v>
      </c>
      <c r="D131" s="59" t="s">
        <v>134</v>
      </c>
      <c r="E131" s="35" t="s">
        <v>69</v>
      </c>
      <c r="F131" s="34" t="s">
        <v>70</v>
      </c>
      <c r="G131" s="34">
        <v>17000</v>
      </c>
      <c r="H131" s="34" t="s">
        <v>22</v>
      </c>
      <c r="I131" s="34" t="s">
        <v>132</v>
      </c>
      <c r="J131" s="57">
        <v>3.725676</v>
      </c>
      <c r="K131" s="45">
        <f t="shared" si="10"/>
        <v>-1</v>
      </c>
      <c r="L131" s="44"/>
      <c r="M131" s="44">
        <f t="shared" si="11"/>
        <v>0</v>
      </c>
      <c r="N131" s="34"/>
    </row>
    <row r="132" customHeight="1" spans="1:14">
      <c r="A132" s="34">
        <v>19</v>
      </c>
      <c r="B132" s="35" t="s">
        <v>163</v>
      </c>
      <c r="C132" s="35" t="s">
        <v>284</v>
      </c>
      <c r="D132" s="35" t="s">
        <v>165</v>
      </c>
      <c r="E132" s="35" t="s">
        <v>166</v>
      </c>
      <c r="F132" s="61" t="s">
        <v>167</v>
      </c>
      <c r="G132" s="34">
        <v>15</v>
      </c>
      <c r="H132" s="37" t="s">
        <v>32</v>
      </c>
      <c r="I132" s="37" t="s">
        <v>33</v>
      </c>
      <c r="J132" s="57">
        <v>1941.95112</v>
      </c>
      <c r="K132" s="45">
        <f t="shared" si="10"/>
        <v>-1</v>
      </c>
      <c r="L132" s="44"/>
      <c r="M132" s="44">
        <f t="shared" si="11"/>
        <v>0</v>
      </c>
      <c r="N132" s="34"/>
    </row>
    <row r="133" customHeight="1" spans="1:14">
      <c r="A133" s="34">
        <v>20</v>
      </c>
      <c r="B133" s="35" t="s">
        <v>27</v>
      </c>
      <c r="C133" s="35" t="s">
        <v>28</v>
      </c>
      <c r="D133" s="35" t="s">
        <v>29</v>
      </c>
      <c r="E133" s="35" t="s">
        <v>265</v>
      </c>
      <c r="F133" s="37" t="s">
        <v>31</v>
      </c>
      <c r="G133" s="34">
        <v>1</v>
      </c>
      <c r="H133" s="37" t="s">
        <v>32</v>
      </c>
      <c r="I133" s="37" t="s">
        <v>33</v>
      </c>
      <c r="J133" s="73">
        <v>5741.59</v>
      </c>
      <c r="K133" s="47">
        <v>0</v>
      </c>
      <c r="L133" s="47">
        <v>0</v>
      </c>
      <c r="M133" s="73">
        <v>5741.59</v>
      </c>
      <c r="N133" s="34"/>
    </row>
    <row r="134" customHeight="1" spans="1:14">
      <c r="A134" s="67"/>
      <c r="B134" s="67" t="s">
        <v>34</v>
      </c>
      <c r="C134" s="67"/>
      <c r="D134" s="67"/>
      <c r="E134" s="67"/>
      <c r="F134" s="67"/>
      <c r="G134" s="67"/>
      <c r="H134" s="67"/>
      <c r="I134" s="67"/>
      <c r="J134" s="74"/>
      <c r="K134" s="74"/>
      <c r="L134" s="74"/>
      <c r="M134" s="74">
        <f>SUM(M114:M133)</f>
        <v>5741.59</v>
      </c>
      <c r="N134" s="67"/>
    </row>
    <row r="135" customHeight="1" spans="1:14">
      <c r="A135" s="68" t="s">
        <v>285</v>
      </c>
      <c r="B135" s="69"/>
      <c r="C135" s="69"/>
      <c r="D135" s="69"/>
      <c r="E135" s="69"/>
      <c r="F135" s="69"/>
      <c r="G135" s="69"/>
      <c r="H135" s="69"/>
      <c r="I135" s="69"/>
      <c r="J135" s="75"/>
      <c r="K135" s="75"/>
      <c r="L135" s="75"/>
      <c r="M135" s="75"/>
      <c r="N135" s="76"/>
    </row>
    <row r="136" customHeight="1" spans="1:14">
      <c r="A136" s="34">
        <v>1</v>
      </c>
      <c r="B136" s="35" t="s">
        <v>286</v>
      </c>
      <c r="C136" s="35" t="s">
        <v>287</v>
      </c>
      <c r="D136" s="35" t="s">
        <v>53</v>
      </c>
      <c r="E136" s="35" t="s">
        <v>239</v>
      </c>
      <c r="F136" s="34" t="s">
        <v>46</v>
      </c>
      <c r="G136" s="66">
        <v>2</v>
      </c>
      <c r="H136" s="34" t="s">
        <v>22</v>
      </c>
      <c r="I136" s="34" t="s">
        <v>101</v>
      </c>
      <c r="J136" s="57">
        <v>331.1712</v>
      </c>
      <c r="K136" s="45">
        <f t="shared" ref="K136:K156" si="12">(L136-J136)/J136</f>
        <v>-1</v>
      </c>
      <c r="L136" s="44"/>
      <c r="M136" s="44">
        <f t="shared" ref="M136:M156" si="13">L136*G136</f>
        <v>0</v>
      </c>
      <c r="N136" s="34"/>
    </row>
    <row r="137" customHeight="1" spans="1:14">
      <c r="A137" s="34">
        <v>2</v>
      </c>
      <c r="B137" s="35" t="s">
        <v>288</v>
      </c>
      <c r="C137" s="35" t="s">
        <v>289</v>
      </c>
      <c r="D137" s="35" t="s">
        <v>53</v>
      </c>
      <c r="E137" s="35" t="s">
        <v>239</v>
      </c>
      <c r="F137" s="34" t="s">
        <v>46</v>
      </c>
      <c r="G137" s="66">
        <v>3</v>
      </c>
      <c r="H137" s="34" t="s">
        <v>22</v>
      </c>
      <c r="I137" s="34" t="s">
        <v>101</v>
      </c>
      <c r="J137" s="57">
        <v>124.1892</v>
      </c>
      <c r="K137" s="45">
        <f t="shared" si="12"/>
        <v>-1</v>
      </c>
      <c r="L137" s="44"/>
      <c r="M137" s="44">
        <f t="shared" si="13"/>
        <v>0</v>
      </c>
      <c r="N137" s="34"/>
    </row>
    <row r="138" customHeight="1" spans="1:14">
      <c r="A138" s="34">
        <v>3</v>
      </c>
      <c r="B138" s="35" t="s">
        <v>290</v>
      </c>
      <c r="C138" s="35" t="s">
        <v>291</v>
      </c>
      <c r="D138" s="35" t="s">
        <v>53</v>
      </c>
      <c r="E138" s="35" t="s">
        <v>239</v>
      </c>
      <c r="F138" s="34" t="s">
        <v>46</v>
      </c>
      <c r="G138" s="66">
        <v>31</v>
      </c>
      <c r="H138" s="34" t="s">
        <v>22</v>
      </c>
      <c r="I138" s="34" t="s">
        <v>101</v>
      </c>
      <c r="J138" s="57">
        <v>124.1892</v>
      </c>
      <c r="K138" s="45">
        <f t="shared" si="12"/>
        <v>-1</v>
      </c>
      <c r="L138" s="44"/>
      <c r="M138" s="44">
        <f t="shared" si="13"/>
        <v>0</v>
      </c>
      <c r="N138" s="34"/>
    </row>
    <row r="139" customHeight="1" spans="1:14">
      <c r="A139" s="34">
        <v>4</v>
      </c>
      <c r="B139" s="35" t="s">
        <v>214</v>
      </c>
      <c r="C139" s="35" t="s">
        <v>292</v>
      </c>
      <c r="D139" s="59" t="s">
        <v>124</v>
      </c>
      <c r="E139" s="35" t="s">
        <v>125</v>
      </c>
      <c r="F139" s="34" t="s">
        <v>126</v>
      </c>
      <c r="G139" s="66">
        <v>16</v>
      </c>
      <c r="H139" s="34" t="s">
        <v>22</v>
      </c>
      <c r="I139" s="34" t="s">
        <v>127</v>
      </c>
      <c r="J139" s="57">
        <v>124.1892</v>
      </c>
      <c r="K139" s="45">
        <f t="shared" si="12"/>
        <v>-1</v>
      </c>
      <c r="L139" s="44"/>
      <c r="M139" s="44">
        <f t="shared" si="13"/>
        <v>0</v>
      </c>
      <c r="N139" s="34"/>
    </row>
    <row r="140" customHeight="1" spans="1:14">
      <c r="A140" s="34">
        <v>5</v>
      </c>
      <c r="B140" s="35" t="s">
        <v>255</v>
      </c>
      <c r="C140" s="35" t="s">
        <v>293</v>
      </c>
      <c r="D140" s="59" t="s">
        <v>137</v>
      </c>
      <c r="E140" s="35" t="s">
        <v>69</v>
      </c>
      <c r="F140" s="34" t="s">
        <v>70</v>
      </c>
      <c r="G140" s="79">
        <v>2968</v>
      </c>
      <c r="H140" s="37" t="s">
        <v>32</v>
      </c>
      <c r="I140" s="37" t="s">
        <v>33</v>
      </c>
      <c r="J140" s="57">
        <v>3.058734</v>
      </c>
      <c r="K140" s="45">
        <f t="shared" si="12"/>
        <v>-1</v>
      </c>
      <c r="L140" s="44"/>
      <c r="M140" s="44">
        <f t="shared" si="13"/>
        <v>0</v>
      </c>
      <c r="N140" s="34"/>
    </row>
    <row r="141" customHeight="1" spans="1:14">
      <c r="A141" s="34">
        <v>6</v>
      </c>
      <c r="B141" s="35" t="s">
        <v>294</v>
      </c>
      <c r="C141" s="35" t="s">
        <v>295</v>
      </c>
      <c r="D141" s="59" t="s">
        <v>134</v>
      </c>
      <c r="E141" s="35" t="s">
        <v>69</v>
      </c>
      <c r="F141" s="34" t="s">
        <v>70</v>
      </c>
      <c r="G141" s="79">
        <v>1000</v>
      </c>
      <c r="H141" s="34" t="s">
        <v>22</v>
      </c>
      <c r="I141" s="34" t="s">
        <v>132</v>
      </c>
      <c r="J141" s="57">
        <v>2.897748</v>
      </c>
      <c r="K141" s="45">
        <f t="shared" si="12"/>
        <v>-1</v>
      </c>
      <c r="L141" s="44"/>
      <c r="M141" s="44">
        <f t="shared" si="13"/>
        <v>0</v>
      </c>
      <c r="N141" s="34"/>
    </row>
    <row r="142" customHeight="1" spans="1:14">
      <c r="A142" s="34">
        <v>7</v>
      </c>
      <c r="B142" s="35" t="s">
        <v>128</v>
      </c>
      <c r="C142" s="35" t="s">
        <v>296</v>
      </c>
      <c r="D142" s="35" t="s">
        <v>68</v>
      </c>
      <c r="E142" s="35" t="s">
        <v>69</v>
      </c>
      <c r="F142" s="34" t="s">
        <v>70</v>
      </c>
      <c r="G142" s="79">
        <v>192</v>
      </c>
      <c r="H142" s="34" t="s">
        <v>22</v>
      </c>
      <c r="I142" s="34" t="s">
        <v>71</v>
      </c>
      <c r="J142" s="57">
        <v>2.06982</v>
      </c>
      <c r="K142" s="45">
        <f t="shared" si="12"/>
        <v>-1</v>
      </c>
      <c r="L142" s="44"/>
      <c r="M142" s="44">
        <f t="shared" si="13"/>
        <v>0</v>
      </c>
      <c r="N142" s="34"/>
    </row>
    <row r="143" customHeight="1" spans="1:14">
      <c r="A143" s="34">
        <v>8</v>
      </c>
      <c r="B143" s="35" t="s">
        <v>128</v>
      </c>
      <c r="C143" s="35" t="s">
        <v>297</v>
      </c>
      <c r="D143" s="35" t="s">
        <v>68</v>
      </c>
      <c r="E143" s="35" t="s">
        <v>69</v>
      </c>
      <c r="F143" s="34" t="s">
        <v>70</v>
      </c>
      <c r="G143" s="79">
        <v>788</v>
      </c>
      <c r="H143" s="34" t="s">
        <v>22</v>
      </c>
      <c r="I143" s="34" t="s">
        <v>71</v>
      </c>
      <c r="J143" s="57">
        <v>2.483784</v>
      </c>
      <c r="K143" s="45">
        <f t="shared" si="12"/>
        <v>-1</v>
      </c>
      <c r="L143" s="44"/>
      <c r="M143" s="44">
        <f t="shared" si="13"/>
        <v>0</v>
      </c>
      <c r="N143" s="34"/>
    </row>
    <row r="144" customHeight="1" spans="1:14">
      <c r="A144" s="34">
        <v>9</v>
      </c>
      <c r="B144" s="35" t="s">
        <v>138</v>
      </c>
      <c r="C144" s="35" t="s">
        <v>298</v>
      </c>
      <c r="D144" s="59" t="s">
        <v>140</v>
      </c>
      <c r="E144" s="35" t="s">
        <v>299</v>
      </c>
      <c r="F144" s="34" t="s">
        <v>300</v>
      </c>
      <c r="G144" s="79">
        <v>788</v>
      </c>
      <c r="H144" s="34" t="s">
        <v>22</v>
      </c>
      <c r="I144" s="34" t="s">
        <v>138</v>
      </c>
      <c r="J144" s="57">
        <v>20.399226</v>
      </c>
      <c r="K144" s="45">
        <f t="shared" si="12"/>
        <v>-1</v>
      </c>
      <c r="L144" s="44"/>
      <c r="M144" s="44">
        <f t="shared" si="13"/>
        <v>0</v>
      </c>
      <c r="N144" s="34"/>
    </row>
    <row r="145" customHeight="1" spans="1:14">
      <c r="A145" s="34">
        <v>10</v>
      </c>
      <c r="B145" s="35" t="s">
        <v>301</v>
      </c>
      <c r="C145" s="35" t="s">
        <v>302</v>
      </c>
      <c r="D145" s="60" t="s">
        <v>233</v>
      </c>
      <c r="E145" s="35" t="s">
        <v>303</v>
      </c>
      <c r="F145" s="34" t="s">
        <v>46</v>
      </c>
      <c r="G145" s="79">
        <v>6</v>
      </c>
      <c r="H145" s="34" t="s">
        <v>22</v>
      </c>
      <c r="I145" s="34" t="s">
        <v>75</v>
      </c>
      <c r="J145" s="57">
        <v>165.5856</v>
      </c>
      <c r="K145" s="45">
        <f t="shared" si="12"/>
        <v>-1</v>
      </c>
      <c r="L145" s="44"/>
      <c r="M145" s="44">
        <f t="shared" si="13"/>
        <v>0</v>
      </c>
      <c r="N145" s="34"/>
    </row>
    <row r="146" customHeight="1" spans="1:14">
      <c r="A146" s="34">
        <v>11</v>
      </c>
      <c r="B146" s="35" t="s">
        <v>304</v>
      </c>
      <c r="C146" s="35" t="s">
        <v>305</v>
      </c>
      <c r="D146" s="35" t="s">
        <v>306</v>
      </c>
      <c r="E146" s="35" t="s">
        <v>307</v>
      </c>
      <c r="F146" s="34" t="s">
        <v>70</v>
      </c>
      <c r="G146" s="79">
        <v>200</v>
      </c>
      <c r="H146" s="34" t="s">
        <v>32</v>
      </c>
      <c r="I146" s="37" t="s">
        <v>33</v>
      </c>
      <c r="J146" s="57">
        <v>25.512448</v>
      </c>
      <c r="K146" s="45">
        <f t="shared" si="12"/>
        <v>-1</v>
      </c>
      <c r="L146" s="44"/>
      <c r="M146" s="44">
        <f t="shared" si="13"/>
        <v>0</v>
      </c>
      <c r="N146" s="34"/>
    </row>
    <row r="147" customHeight="1" spans="1:14">
      <c r="A147" s="34">
        <v>12</v>
      </c>
      <c r="B147" s="35" t="s">
        <v>308</v>
      </c>
      <c r="C147" s="35" t="s">
        <v>28</v>
      </c>
      <c r="D147" s="59" t="s">
        <v>309</v>
      </c>
      <c r="E147" s="35" t="s">
        <v>310</v>
      </c>
      <c r="F147" s="34" t="s">
        <v>162</v>
      </c>
      <c r="G147" s="79">
        <v>2</v>
      </c>
      <c r="H147" s="34" t="s">
        <v>22</v>
      </c>
      <c r="I147" s="34" t="s">
        <v>311</v>
      </c>
      <c r="J147" s="57">
        <v>29.805408</v>
      </c>
      <c r="K147" s="45">
        <f t="shared" si="12"/>
        <v>-1</v>
      </c>
      <c r="L147" s="44"/>
      <c r="M147" s="44">
        <f t="shared" si="13"/>
        <v>0</v>
      </c>
      <c r="N147" s="34"/>
    </row>
    <row r="148" customHeight="1" spans="1:14">
      <c r="A148" s="34">
        <v>13</v>
      </c>
      <c r="B148" s="35" t="s">
        <v>312</v>
      </c>
      <c r="C148" s="35" t="s">
        <v>313</v>
      </c>
      <c r="D148" s="59" t="s">
        <v>309</v>
      </c>
      <c r="E148" s="35" t="s">
        <v>314</v>
      </c>
      <c r="F148" s="34" t="s">
        <v>21</v>
      </c>
      <c r="G148" s="79">
        <v>14</v>
      </c>
      <c r="H148" s="34" t="s">
        <v>22</v>
      </c>
      <c r="I148" s="34" t="s">
        <v>311</v>
      </c>
      <c r="J148" s="57">
        <v>111.77028</v>
      </c>
      <c r="K148" s="45">
        <f t="shared" si="12"/>
        <v>-1</v>
      </c>
      <c r="L148" s="44"/>
      <c r="M148" s="44">
        <f t="shared" si="13"/>
        <v>0</v>
      </c>
      <c r="N148" s="34"/>
    </row>
    <row r="149" customHeight="1" spans="1:14">
      <c r="A149" s="34">
        <v>14</v>
      </c>
      <c r="B149" s="35" t="s">
        <v>315</v>
      </c>
      <c r="C149" s="35" t="s">
        <v>316</v>
      </c>
      <c r="D149" s="59" t="s">
        <v>309</v>
      </c>
      <c r="E149" s="35" t="s">
        <v>314</v>
      </c>
      <c r="F149" s="34" t="s">
        <v>21</v>
      </c>
      <c r="G149" s="79">
        <v>4</v>
      </c>
      <c r="H149" s="34" t="s">
        <v>22</v>
      </c>
      <c r="I149" s="34" t="s">
        <v>311</v>
      </c>
      <c r="J149" s="57">
        <v>111.77028</v>
      </c>
      <c r="K149" s="45">
        <f t="shared" si="12"/>
        <v>-1</v>
      </c>
      <c r="L149" s="44"/>
      <c r="M149" s="44">
        <f t="shared" si="13"/>
        <v>0</v>
      </c>
      <c r="N149" s="34"/>
    </row>
    <row r="150" customHeight="1" spans="1:14">
      <c r="A150" s="34">
        <v>15</v>
      </c>
      <c r="B150" s="35" t="s">
        <v>317</v>
      </c>
      <c r="C150" s="35" t="s">
        <v>318</v>
      </c>
      <c r="D150" s="59" t="s">
        <v>309</v>
      </c>
      <c r="E150" s="35" t="s">
        <v>319</v>
      </c>
      <c r="F150" s="34" t="s">
        <v>21</v>
      </c>
      <c r="G150" s="79">
        <v>14</v>
      </c>
      <c r="H150" s="34" t="s">
        <v>22</v>
      </c>
      <c r="I150" s="34" t="s">
        <v>311</v>
      </c>
      <c r="J150" s="57">
        <v>111.77028</v>
      </c>
      <c r="K150" s="45">
        <f t="shared" si="12"/>
        <v>-1</v>
      </c>
      <c r="L150" s="44"/>
      <c r="M150" s="44">
        <f t="shared" si="13"/>
        <v>0</v>
      </c>
      <c r="N150" s="34"/>
    </row>
    <row r="151" customHeight="1" spans="1:14">
      <c r="A151" s="34">
        <v>16</v>
      </c>
      <c r="B151" s="35" t="s">
        <v>320</v>
      </c>
      <c r="C151" s="35" t="s">
        <v>321</v>
      </c>
      <c r="D151" s="59" t="s">
        <v>309</v>
      </c>
      <c r="E151" s="35" t="s">
        <v>319</v>
      </c>
      <c r="F151" s="34" t="s">
        <v>21</v>
      </c>
      <c r="G151" s="79">
        <v>20</v>
      </c>
      <c r="H151" s="34" t="s">
        <v>22</v>
      </c>
      <c r="I151" s="34" t="s">
        <v>311</v>
      </c>
      <c r="J151" s="57">
        <v>111.77028</v>
      </c>
      <c r="K151" s="45">
        <f t="shared" si="12"/>
        <v>-1</v>
      </c>
      <c r="L151" s="44"/>
      <c r="M151" s="44">
        <f t="shared" si="13"/>
        <v>0</v>
      </c>
      <c r="N151" s="34"/>
    </row>
    <row r="152" customHeight="1" spans="1:14">
      <c r="A152" s="34">
        <v>17</v>
      </c>
      <c r="B152" s="35" t="s">
        <v>322</v>
      </c>
      <c r="C152" s="35" t="s">
        <v>323</v>
      </c>
      <c r="D152" s="60" t="s">
        <v>233</v>
      </c>
      <c r="E152" s="35" t="s">
        <v>324</v>
      </c>
      <c r="F152" s="34" t="s">
        <v>21</v>
      </c>
      <c r="G152" s="79">
        <v>7</v>
      </c>
      <c r="H152" s="34" t="s">
        <v>22</v>
      </c>
      <c r="I152" s="34" t="s">
        <v>325</v>
      </c>
      <c r="J152" s="57">
        <v>82.7928</v>
      </c>
      <c r="K152" s="45">
        <f t="shared" si="12"/>
        <v>-1</v>
      </c>
      <c r="L152" s="44"/>
      <c r="M152" s="44">
        <f t="shared" si="13"/>
        <v>0</v>
      </c>
      <c r="N152" s="34"/>
    </row>
    <row r="153" customHeight="1" spans="1:14">
      <c r="A153" s="34">
        <v>18</v>
      </c>
      <c r="B153" s="35" t="s">
        <v>326</v>
      </c>
      <c r="C153" s="35" t="s">
        <v>28</v>
      </c>
      <c r="D153" s="35" t="s">
        <v>53</v>
      </c>
      <c r="E153" s="35" t="s">
        <v>54</v>
      </c>
      <c r="F153" s="34" t="s">
        <v>21</v>
      </c>
      <c r="G153" s="79">
        <v>7</v>
      </c>
      <c r="H153" s="34" t="s">
        <v>22</v>
      </c>
      <c r="I153" s="34" t="s">
        <v>127</v>
      </c>
      <c r="J153" s="57">
        <v>248.3784</v>
      </c>
      <c r="K153" s="45">
        <f t="shared" si="12"/>
        <v>-1</v>
      </c>
      <c r="L153" s="44"/>
      <c r="M153" s="44">
        <f t="shared" si="13"/>
        <v>0</v>
      </c>
      <c r="N153" s="34"/>
    </row>
    <row r="154" customHeight="1" spans="1:14">
      <c r="A154" s="34">
        <v>19</v>
      </c>
      <c r="B154" s="35" t="s">
        <v>327</v>
      </c>
      <c r="C154" s="35" t="s">
        <v>328</v>
      </c>
      <c r="D154" s="60" t="s">
        <v>233</v>
      </c>
      <c r="E154" s="35" t="s">
        <v>329</v>
      </c>
      <c r="F154" s="34" t="s">
        <v>21</v>
      </c>
      <c r="G154" s="79">
        <v>4</v>
      </c>
      <c r="H154" s="34" t="s">
        <v>22</v>
      </c>
      <c r="I154" s="34" t="s">
        <v>101</v>
      </c>
      <c r="J154" s="57">
        <v>331.1712</v>
      </c>
      <c r="K154" s="45">
        <f t="shared" si="12"/>
        <v>-1</v>
      </c>
      <c r="L154" s="44"/>
      <c r="M154" s="44">
        <f t="shared" si="13"/>
        <v>0</v>
      </c>
      <c r="N154" s="34"/>
    </row>
    <row r="155" customHeight="1" spans="1:14">
      <c r="A155" s="34">
        <v>20</v>
      </c>
      <c r="B155" s="35" t="s">
        <v>193</v>
      </c>
      <c r="C155" s="35" t="s">
        <v>28</v>
      </c>
      <c r="D155" s="35" t="s">
        <v>194</v>
      </c>
      <c r="E155" s="35" t="s">
        <v>195</v>
      </c>
      <c r="F155" s="34" t="s">
        <v>196</v>
      </c>
      <c r="G155" s="79">
        <v>293.14</v>
      </c>
      <c r="H155" s="37" t="s">
        <v>32</v>
      </c>
      <c r="I155" s="37" t="s">
        <v>33</v>
      </c>
      <c r="J155" s="57">
        <v>12.41892</v>
      </c>
      <c r="K155" s="45">
        <f t="shared" si="12"/>
        <v>-1</v>
      </c>
      <c r="L155" s="44"/>
      <c r="M155" s="44">
        <f t="shared" si="13"/>
        <v>0</v>
      </c>
      <c r="N155" s="34"/>
    </row>
    <row r="156" customHeight="1" spans="1:14">
      <c r="A156" s="34">
        <v>21</v>
      </c>
      <c r="B156" s="35" t="s">
        <v>330</v>
      </c>
      <c r="C156" s="35" t="s">
        <v>28</v>
      </c>
      <c r="D156" s="35" t="s">
        <v>220</v>
      </c>
      <c r="E156" s="35" t="s">
        <v>331</v>
      </c>
      <c r="F156" s="34" t="s">
        <v>31</v>
      </c>
      <c r="G156" s="79">
        <v>4</v>
      </c>
      <c r="H156" s="37" t="s">
        <v>32</v>
      </c>
      <c r="I156" s="37" t="s">
        <v>33</v>
      </c>
      <c r="J156" s="57">
        <v>169.4186</v>
      </c>
      <c r="K156" s="45">
        <f t="shared" si="12"/>
        <v>-1</v>
      </c>
      <c r="L156" s="44"/>
      <c r="M156" s="44">
        <f t="shared" si="13"/>
        <v>0</v>
      </c>
      <c r="N156" s="34"/>
    </row>
    <row r="157" customHeight="1" spans="1:14">
      <c r="A157" s="34">
        <v>22</v>
      </c>
      <c r="B157" s="35" t="s">
        <v>27</v>
      </c>
      <c r="C157" s="35" t="s">
        <v>28</v>
      </c>
      <c r="D157" s="35" t="s">
        <v>29</v>
      </c>
      <c r="E157" s="35" t="s">
        <v>30</v>
      </c>
      <c r="F157" s="37" t="s">
        <v>31</v>
      </c>
      <c r="G157" s="34">
        <v>1</v>
      </c>
      <c r="H157" s="37" t="s">
        <v>32</v>
      </c>
      <c r="I157" s="37" t="s">
        <v>33</v>
      </c>
      <c r="J157" s="73">
        <v>1144.12</v>
      </c>
      <c r="K157" s="47">
        <v>0</v>
      </c>
      <c r="L157" s="47">
        <v>0</v>
      </c>
      <c r="M157" s="73">
        <v>1144.12</v>
      </c>
      <c r="N157" s="34"/>
    </row>
    <row r="158" customHeight="1" spans="1:14">
      <c r="A158" s="67"/>
      <c r="B158" s="67" t="s">
        <v>34</v>
      </c>
      <c r="C158" s="67"/>
      <c r="D158" s="67"/>
      <c r="E158" s="67"/>
      <c r="F158" s="67"/>
      <c r="G158" s="67"/>
      <c r="H158" s="67"/>
      <c r="I158" s="67"/>
      <c r="J158" s="74"/>
      <c r="K158" s="74"/>
      <c r="L158" s="74"/>
      <c r="M158" s="74">
        <f>SUM(M136:M157)</f>
        <v>1144.12</v>
      </c>
      <c r="N158" s="67"/>
    </row>
    <row r="159" customHeight="1" spans="1:14">
      <c r="A159" s="68" t="s">
        <v>332</v>
      </c>
      <c r="B159" s="69"/>
      <c r="C159" s="69"/>
      <c r="D159" s="69"/>
      <c r="E159" s="69"/>
      <c r="F159" s="69"/>
      <c r="G159" s="69"/>
      <c r="H159" s="69"/>
      <c r="I159" s="69"/>
      <c r="J159" s="75"/>
      <c r="K159" s="75"/>
      <c r="L159" s="75"/>
      <c r="M159" s="75"/>
      <c r="N159" s="76"/>
    </row>
    <row r="160" customHeight="1" spans="1:14">
      <c r="A160" s="34">
        <v>1</v>
      </c>
      <c r="B160" s="35" t="s">
        <v>333</v>
      </c>
      <c r="C160" s="35" t="s">
        <v>334</v>
      </c>
      <c r="D160" s="35" t="s">
        <v>53</v>
      </c>
      <c r="E160" s="35" t="s">
        <v>239</v>
      </c>
      <c r="F160" s="34" t="s">
        <v>46</v>
      </c>
      <c r="G160" s="79">
        <v>20</v>
      </c>
      <c r="H160" s="34" t="s">
        <v>22</v>
      </c>
      <c r="I160" s="34" t="s">
        <v>101</v>
      </c>
      <c r="J160" s="57">
        <v>331.1712</v>
      </c>
      <c r="K160" s="45">
        <f t="shared" ref="K160:K176" si="14">(L160-J160)/J160</f>
        <v>-1</v>
      </c>
      <c r="L160" s="44"/>
      <c r="M160" s="44">
        <f t="shared" ref="M160:M176" si="15">L160*G160</f>
        <v>0</v>
      </c>
      <c r="N160" s="34"/>
    </row>
    <row r="161" customHeight="1" spans="1:14">
      <c r="A161" s="34">
        <v>2</v>
      </c>
      <c r="B161" s="35" t="s">
        <v>335</v>
      </c>
      <c r="C161" s="35" t="s">
        <v>336</v>
      </c>
      <c r="D161" s="35" t="s">
        <v>53</v>
      </c>
      <c r="E161" s="35" t="s">
        <v>54</v>
      </c>
      <c r="F161" s="34" t="s">
        <v>21</v>
      </c>
      <c r="G161" s="79">
        <v>12</v>
      </c>
      <c r="H161" s="34" t="s">
        <v>22</v>
      </c>
      <c r="I161" s="34" t="s">
        <v>127</v>
      </c>
      <c r="J161" s="57">
        <v>248.3784</v>
      </c>
      <c r="K161" s="45">
        <f t="shared" si="14"/>
        <v>-1</v>
      </c>
      <c r="L161" s="44"/>
      <c r="M161" s="44">
        <f t="shared" si="15"/>
        <v>0</v>
      </c>
      <c r="N161" s="34"/>
    </row>
    <row r="162" customHeight="1" spans="1:14">
      <c r="A162" s="34">
        <v>3</v>
      </c>
      <c r="B162" s="35" t="s">
        <v>183</v>
      </c>
      <c r="C162" s="35" t="s">
        <v>337</v>
      </c>
      <c r="D162" s="59" t="s">
        <v>118</v>
      </c>
      <c r="E162" s="35" t="s">
        <v>119</v>
      </c>
      <c r="F162" s="34" t="s">
        <v>46</v>
      </c>
      <c r="G162" s="79">
        <v>12</v>
      </c>
      <c r="H162" s="34" t="s">
        <v>32</v>
      </c>
      <c r="I162" s="37" t="s">
        <v>120</v>
      </c>
      <c r="J162" s="57">
        <v>165.5856</v>
      </c>
      <c r="K162" s="45">
        <f t="shared" si="14"/>
        <v>-1</v>
      </c>
      <c r="L162" s="44"/>
      <c r="M162" s="44">
        <f t="shared" si="15"/>
        <v>0</v>
      </c>
      <c r="N162" s="34"/>
    </row>
    <row r="163" customHeight="1" spans="1:14">
      <c r="A163" s="34">
        <v>4</v>
      </c>
      <c r="B163" s="35" t="s">
        <v>338</v>
      </c>
      <c r="C163" s="35" t="s">
        <v>339</v>
      </c>
      <c r="D163" s="35" t="s">
        <v>113</v>
      </c>
      <c r="E163" s="35" t="s">
        <v>114</v>
      </c>
      <c r="F163" s="34" t="s">
        <v>46</v>
      </c>
      <c r="G163" s="79">
        <v>6</v>
      </c>
      <c r="H163" s="79" t="s">
        <v>340</v>
      </c>
      <c r="I163" s="34" t="s">
        <v>108</v>
      </c>
      <c r="J163" s="57">
        <v>1901.505304</v>
      </c>
      <c r="K163" s="45">
        <f t="shared" si="14"/>
        <v>-1</v>
      </c>
      <c r="L163" s="44"/>
      <c r="M163" s="44">
        <f t="shared" si="15"/>
        <v>0</v>
      </c>
      <c r="N163" s="34"/>
    </row>
    <row r="164" customHeight="1" spans="1:14">
      <c r="A164" s="34">
        <v>5</v>
      </c>
      <c r="B164" s="35" t="s">
        <v>341</v>
      </c>
      <c r="C164" s="35" t="s">
        <v>342</v>
      </c>
      <c r="D164" s="60" t="s">
        <v>106</v>
      </c>
      <c r="E164" s="35" t="s">
        <v>343</v>
      </c>
      <c r="F164" s="34" t="s">
        <v>46</v>
      </c>
      <c r="G164" s="79">
        <v>5</v>
      </c>
      <c r="H164" s="37" t="s">
        <v>32</v>
      </c>
      <c r="I164" s="34" t="s">
        <v>108</v>
      </c>
      <c r="J164" s="57">
        <v>771.81288</v>
      </c>
      <c r="K164" s="45">
        <f t="shared" si="14"/>
        <v>-1</v>
      </c>
      <c r="L164" s="44"/>
      <c r="M164" s="44">
        <f t="shared" si="15"/>
        <v>0</v>
      </c>
      <c r="N164" s="34"/>
    </row>
    <row r="165" customHeight="1" spans="1:14">
      <c r="A165" s="34">
        <v>6</v>
      </c>
      <c r="B165" s="35" t="s">
        <v>344</v>
      </c>
      <c r="C165" s="35" t="s">
        <v>245</v>
      </c>
      <c r="D165" s="59" t="s">
        <v>145</v>
      </c>
      <c r="E165" s="35" t="s">
        <v>246</v>
      </c>
      <c r="F165" s="34" t="s">
        <v>46</v>
      </c>
      <c r="G165" s="79">
        <v>1</v>
      </c>
      <c r="H165" s="37" t="s">
        <v>32</v>
      </c>
      <c r="I165" s="37" t="s">
        <v>247</v>
      </c>
      <c r="J165" s="57">
        <v>258.3442</v>
      </c>
      <c r="K165" s="45">
        <f t="shared" si="14"/>
        <v>-1</v>
      </c>
      <c r="L165" s="44"/>
      <c r="M165" s="44">
        <f t="shared" si="15"/>
        <v>0</v>
      </c>
      <c r="N165" s="34"/>
    </row>
    <row r="166" customHeight="1" spans="1:14">
      <c r="A166" s="34">
        <v>7</v>
      </c>
      <c r="B166" s="35" t="s">
        <v>135</v>
      </c>
      <c r="C166" s="35" t="s">
        <v>136</v>
      </c>
      <c r="D166" s="35" t="s">
        <v>345</v>
      </c>
      <c r="E166" s="35" t="s">
        <v>69</v>
      </c>
      <c r="F166" s="34" t="s">
        <v>70</v>
      </c>
      <c r="G166" s="79">
        <v>240</v>
      </c>
      <c r="H166" s="79" t="s">
        <v>32</v>
      </c>
      <c r="I166" s="34" t="s">
        <v>33</v>
      </c>
      <c r="J166" s="57">
        <v>3.058734</v>
      </c>
      <c r="K166" s="45">
        <f t="shared" si="14"/>
        <v>-1</v>
      </c>
      <c r="L166" s="44"/>
      <c r="M166" s="44">
        <f t="shared" si="15"/>
        <v>0</v>
      </c>
      <c r="N166" s="34"/>
    </row>
    <row r="167" customHeight="1" spans="1:14">
      <c r="A167" s="34">
        <v>8</v>
      </c>
      <c r="B167" s="35" t="s">
        <v>294</v>
      </c>
      <c r="C167" s="35" t="s">
        <v>295</v>
      </c>
      <c r="D167" s="59" t="s">
        <v>134</v>
      </c>
      <c r="E167" s="35" t="s">
        <v>69</v>
      </c>
      <c r="F167" s="34" t="s">
        <v>70</v>
      </c>
      <c r="G167" s="79">
        <v>4532</v>
      </c>
      <c r="H167" s="34" t="s">
        <v>22</v>
      </c>
      <c r="I167" s="34" t="s">
        <v>132</v>
      </c>
      <c r="J167" s="57">
        <v>2.897748</v>
      </c>
      <c r="K167" s="45">
        <f t="shared" si="14"/>
        <v>-1</v>
      </c>
      <c r="L167" s="44"/>
      <c r="M167" s="44">
        <f t="shared" si="15"/>
        <v>0</v>
      </c>
      <c r="N167" s="34"/>
    </row>
    <row r="168" customHeight="1" spans="1:14">
      <c r="A168" s="34">
        <v>9</v>
      </c>
      <c r="B168" s="35" t="s">
        <v>128</v>
      </c>
      <c r="C168" s="35" t="s">
        <v>296</v>
      </c>
      <c r="D168" s="35" t="s">
        <v>68</v>
      </c>
      <c r="E168" s="35" t="s">
        <v>69</v>
      </c>
      <c r="F168" s="34" t="s">
        <v>70</v>
      </c>
      <c r="G168" s="79">
        <v>240</v>
      </c>
      <c r="H168" s="34" t="s">
        <v>22</v>
      </c>
      <c r="I168" s="34" t="s">
        <v>71</v>
      </c>
      <c r="J168" s="57">
        <v>2.06982</v>
      </c>
      <c r="K168" s="45">
        <f t="shared" si="14"/>
        <v>-1</v>
      </c>
      <c r="L168" s="44"/>
      <c r="M168" s="44">
        <f t="shared" si="15"/>
        <v>0</v>
      </c>
      <c r="N168" s="34"/>
    </row>
    <row r="169" customHeight="1" spans="1:14">
      <c r="A169" s="34">
        <v>10</v>
      </c>
      <c r="B169" s="35" t="s">
        <v>128</v>
      </c>
      <c r="C169" s="35" t="s">
        <v>346</v>
      </c>
      <c r="D169" s="35" t="s">
        <v>68</v>
      </c>
      <c r="E169" s="35" t="s">
        <v>69</v>
      </c>
      <c r="F169" s="34" t="s">
        <v>70</v>
      </c>
      <c r="G169" s="79">
        <v>4532</v>
      </c>
      <c r="H169" s="34" t="s">
        <v>22</v>
      </c>
      <c r="I169" s="34" t="s">
        <v>71</v>
      </c>
      <c r="J169" s="57">
        <v>2.483784</v>
      </c>
      <c r="K169" s="45">
        <f t="shared" si="14"/>
        <v>-1</v>
      </c>
      <c r="L169" s="44"/>
      <c r="M169" s="44">
        <f t="shared" si="15"/>
        <v>0</v>
      </c>
      <c r="N169" s="34"/>
    </row>
    <row r="170" customHeight="1" spans="1:14">
      <c r="A170" s="34">
        <v>11</v>
      </c>
      <c r="B170" s="35" t="s">
        <v>347</v>
      </c>
      <c r="C170" s="35" t="s">
        <v>348</v>
      </c>
      <c r="D170" s="59" t="s">
        <v>349</v>
      </c>
      <c r="E170" s="35" t="s">
        <v>350</v>
      </c>
      <c r="F170" s="34" t="s">
        <v>351</v>
      </c>
      <c r="G170" s="79">
        <v>1940</v>
      </c>
      <c r="H170" s="34" t="s">
        <v>22</v>
      </c>
      <c r="I170" s="34" t="s">
        <v>347</v>
      </c>
      <c r="J170" s="57">
        <v>3.18139</v>
      </c>
      <c r="K170" s="45">
        <f t="shared" si="14"/>
        <v>-1</v>
      </c>
      <c r="L170" s="44"/>
      <c r="M170" s="44">
        <f t="shared" si="15"/>
        <v>0</v>
      </c>
      <c r="N170" s="81"/>
    </row>
    <row r="171" customHeight="1" spans="1:14">
      <c r="A171" s="34">
        <v>12</v>
      </c>
      <c r="B171" s="35" t="s">
        <v>352</v>
      </c>
      <c r="C171" s="35" t="s">
        <v>28</v>
      </c>
      <c r="D171" s="59" t="s">
        <v>353</v>
      </c>
      <c r="E171" s="35" t="s">
        <v>354</v>
      </c>
      <c r="F171" s="34" t="s">
        <v>162</v>
      </c>
      <c r="G171" s="79">
        <v>970</v>
      </c>
      <c r="H171" s="37" t="s">
        <v>32</v>
      </c>
      <c r="I171" s="37" t="s">
        <v>33</v>
      </c>
      <c r="J171" s="57">
        <v>4.25463</v>
      </c>
      <c r="K171" s="45">
        <f t="shared" si="14"/>
        <v>-1</v>
      </c>
      <c r="L171" s="44"/>
      <c r="M171" s="44">
        <f t="shared" si="15"/>
        <v>0</v>
      </c>
      <c r="N171" s="34"/>
    </row>
    <row r="172" customHeight="1" spans="1:14">
      <c r="A172" s="34">
        <v>13</v>
      </c>
      <c r="B172" s="35" t="s">
        <v>347</v>
      </c>
      <c r="C172" s="35" t="s">
        <v>355</v>
      </c>
      <c r="D172" s="59" t="s">
        <v>349</v>
      </c>
      <c r="E172" s="35" t="s">
        <v>141</v>
      </c>
      <c r="F172" s="34" t="s">
        <v>70</v>
      </c>
      <c r="G172" s="79">
        <v>4532</v>
      </c>
      <c r="H172" s="34" t="s">
        <v>22</v>
      </c>
      <c r="I172" s="34" t="s">
        <v>347</v>
      </c>
      <c r="J172" s="57">
        <v>1.586862</v>
      </c>
      <c r="K172" s="45">
        <f t="shared" si="14"/>
        <v>-1</v>
      </c>
      <c r="L172" s="44"/>
      <c r="M172" s="44">
        <f t="shared" si="15"/>
        <v>0</v>
      </c>
      <c r="N172" s="34"/>
    </row>
    <row r="173" customHeight="1" spans="1:14">
      <c r="A173" s="34">
        <v>14</v>
      </c>
      <c r="B173" s="35" t="s">
        <v>158</v>
      </c>
      <c r="C173" s="35" t="s">
        <v>217</v>
      </c>
      <c r="D173" s="35" t="s">
        <v>160</v>
      </c>
      <c r="E173" s="35" t="s">
        <v>161</v>
      </c>
      <c r="F173" s="34" t="s">
        <v>162</v>
      </c>
      <c r="G173" s="79">
        <v>16</v>
      </c>
      <c r="H173" s="37" t="s">
        <v>32</v>
      </c>
      <c r="I173" s="37" t="s">
        <v>33</v>
      </c>
      <c r="J173" s="57">
        <v>1159.0992</v>
      </c>
      <c r="K173" s="45">
        <f t="shared" si="14"/>
        <v>-1</v>
      </c>
      <c r="L173" s="44"/>
      <c r="M173" s="44">
        <f t="shared" si="15"/>
        <v>0</v>
      </c>
      <c r="N173" s="34"/>
    </row>
    <row r="174" customHeight="1" spans="1:14">
      <c r="A174" s="34">
        <v>15</v>
      </c>
      <c r="B174" s="35" t="s">
        <v>193</v>
      </c>
      <c r="C174" s="35" t="s">
        <v>28</v>
      </c>
      <c r="D174" s="35" t="s">
        <v>194</v>
      </c>
      <c r="E174" s="35" t="s">
        <v>195</v>
      </c>
      <c r="F174" s="34" t="s">
        <v>196</v>
      </c>
      <c r="G174" s="79">
        <v>1686</v>
      </c>
      <c r="H174" s="37" t="s">
        <v>32</v>
      </c>
      <c r="I174" s="37" t="s">
        <v>33</v>
      </c>
      <c r="J174" s="57">
        <v>12.41892</v>
      </c>
      <c r="K174" s="45">
        <f t="shared" si="14"/>
        <v>-1</v>
      </c>
      <c r="L174" s="44"/>
      <c r="M174" s="44">
        <f t="shared" si="15"/>
        <v>0</v>
      </c>
      <c r="N174" s="34"/>
    </row>
    <row r="175" customHeight="1" spans="1:14">
      <c r="A175" s="34">
        <v>16</v>
      </c>
      <c r="B175" s="35" t="s">
        <v>356</v>
      </c>
      <c r="C175" s="35" t="s">
        <v>28</v>
      </c>
      <c r="D175" s="35" t="s">
        <v>220</v>
      </c>
      <c r="E175" s="35" t="s">
        <v>357</v>
      </c>
      <c r="F175" s="34" t="s">
        <v>31</v>
      </c>
      <c r="G175" s="80">
        <v>3</v>
      </c>
      <c r="H175" s="37" t="s">
        <v>32</v>
      </c>
      <c r="I175" s="37" t="s">
        <v>33</v>
      </c>
      <c r="J175" s="57">
        <v>169.932222</v>
      </c>
      <c r="K175" s="45">
        <f t="shared" si="14"/>
        <v>-1</v>
      </c>
      <c r="L175" s="44"/>
      <c r="M175" s="44">
        <f t="shared" si="15"/>
        <v>0</v>
      </c>
      <c r="N175" s="34"/>
    </row>
    <row r="176" customHeight="1" spans="1:14">
      <c r="A176" s="34">
        <v>17</v>
      </c>
      <c r="B176" s="35" t="s">
        <v>163</v>
      </c>
      <c r="C176" s="35" t="s">
        <v>264</v>
      </c>
      <c r="D176" s="35" t="s">
        <v>165</v>
      </c>
      <c r="E176" s="35" t="s">
        <v>166</v>
      </c>
      <c r="F176" s="61" t="s">
        <v>167</v>
      </c>
      <c r="G176" s="34">
        <v>15</v>
      </c>
      <c r="H176" s="37" t="s">
        <v>32</v>
      </c>
      <c r="I176" s="37" t="s">
        <v>33</v>
      </c>
      <c r="J176" s="57">
        <v>1155.319862</v>
      </c>
      <c r="K176" s="45">
        <f t="shared" si="14"/>
        <v>-1</v>
      </c>
      <c r="L176" s="44"/>
      <c r="M176" s="44">
        <f t="shared" si="15"/>
        <v>0</v>
      </c>
      <c r="N176" s="34"/>
    </row>
    <row r="177" customHeight="1" spans="1:14">
      <c r="A177" s="34">
        <v>18</v>
      </c>
      <c r="B177" s="35" t="s">
        <v>27</v>
      </c>
      <c r="C177" s="35" t="s">
        <v>28</v>
      </c>
      <c r="D177" s="35" t="s">
        <v>29</v>
      </c>
      <c r="E177" s="35" t="s">
        <v>30</v>
      </c>
      <c r="F177" s="37" t="s">
        <v>31</v>
      </c>
      <c r="G177" s="34">
        <v>1</v>
      </c>
      <c r="H177" s="37" t="s">
        <v>32</v>
      </c>
      <c r="I177" s="37" t="s">
        <v>33</v>
      </c>
      <c r="J177" s="73">
        <v>2560.46</v>
      </c>
      <c r="K177" s="47">
        <v>0</v>
      </c>
      <c r="L177" s="47">
        <v>0</v>
      </c>
      <c r="M177" s="73">
        <v>2560.46</v>
      </c>
      <c r="N177" s="34"/>
    </row>
    <row r="178" customHeight="1" spans="1:14">
      <c r="A178" s="67"/>
      <c r="B178" s="67" t="s">
        <v>34</v>
      </c>
      <c r="C178" s="67"/>
      <c r="D178" s="67"/>
      <c r="E178" s="67"/>
      <c r="F178" s="67"/>
      <c r="G178" s="67"/>
      <c r="H178" s="67"/>
      <c r="I178" s="67"/>
      <c r="J178" s="74"/>
      <c r="K178" s="74"/>
      <c r="L178" s="74"/>
      <c r="M178" s="74">
        <f>SUM(M160:M177)</f>
        <v>2560.46</v>
      </c>
      <c r="N178" s="67"/>
    </row>
    <row r="179" customHeight="1" spans="1:14">
      <c r="A179" s="68" t="s">
        <v>358</v>
      </c>
      <c r="B179" s="69"/>
      <c r="C179" s="69"/>
      <c r="D179" s="69"/>
      <c r="E179" s="69"/>
      <c r="F179" s="69"/>
      <c r="G179" s="69"/>
      <c r="H179" s="69"/>
      <c r="I179" s="69"/>
      <c r="J179" s="75"/>
      <c r="K179" s="75"/>
      <c r="L179" s="75"/>
      <c r="M179" s="75"/>
      <c r="N179" s="76"/>
    </row>
    <row r="180" customHeight="1" spans="1:14">
      <c r="A180" s="34">
        <v>1</v>
      </c>
      <c r="B180" s="35" t="s">
        <v>17</v>
      </c>
      <c r="C180" s="35" t="s">
        <v>229</v>
      </c>
      <c r="D180" s="59" t="s">
        <v>19</v>
      </c>
      <c r="E180" s="35" t="s">
        <v>20</v>
      </c>
      <c r="F180" s="34" t="s">
        <v>21</v>
      </c>
      <c r="G180" s="66">
        <v>8</v>
      </c>
      <c r="H180" s="34" t="s">
        <v>22</v>
      </c>
      <c r="I180" s="34" t="s">
        <v>23</v>
      </c>
      <c r="J180" s="57">
        <v>432</v>
      </c>
      <c r="K180" s="45">
        <f t="shared" ref="K180:K202" si="16">(L180-J180)/J180</f>
        <v>-1</v>
      </c>
      <c r="L180" s="44"/>
      <c r="M180" s="44">
        <f t="shared" ref="M180:M202" si="17">L180*G180</f>
        <v>0</v>
      </c>
      <c r="N180" s="34"/>
    </row>
    <row r="181" customHeight="1" spans="1:14">
      <c r="A181" s="34">
        <v>2</v>
      </c>
      <c r="B181" s="35" t="s">
        <v>24</v>
      </c>
      <c r="C181" s="35" t="s">
        <v>25</v>
      </c>
      <c r="D181" s="59" t="s">
        <v>19</v>
      </c>
      <c r="E181" s="35" t="s">
        <v>26</v>
      </c>
      <c r="F181" s="34" t="s">
        <v>21</v>
      </c>
      <c r="G181" s="66">
        <v>8</v>
      </c>
      <c r="H181" s="34" t="s">
        <v>22</v>
      </c>
      <c r="I181" s="34" t="s">
        <v>23</v>
      </c>
      <c r="J181" s="57">
        <v>324</v>
      </c>
      <c r="K181" s="45">
        <f t="shared" si="16"/>
        <v>-1</v>
      </c>
      <c r="L181" s="44"/>
      <c r="M181" s="44">
        <f t="shared" si="17"/>
        <v>0</v>
      </c>
      <c r="N181" s="34"/>
    </row>
    <row r="182" customHeight="1" spans="1:14">
      <c r="A182" s="34">
        <v>3</v>
      </c>
      <c r="B182" s="35" t="s">
        <v>27</v>
      </c>
      <c r="C182" s="35" t="s">
        <v>28</v>
      </c>
      <c r="D182" s="35" t="s">
        <v>29</v>
      </c>
      <c r="E182" s="35" t="s">
        <v>30</v>
      </c>
      <c r="F182" s="37" t="s">
        <v>31</v>
      </c>
      <c r="G182" s="34">
        <v>1</v>
      </c>
      <c r="H182" s="37" t="s">
        <v>32</v>
      </c>
      <c r="I182" s="37" t="s">
        <v>33</v>
      </c>
      <c r="J182" s="73">
        <v>120.96</v>
      </c>
      <c r="K182" s="47">
        <v>0</v>
      </c>
      <c r="L182" s="47">
        <v>0</v>
      </c>
      <c r="M182" s="73">
        <v>120.96</v>
      </c>
      <c r="N182" s="34"/>
    </row>
    <row r="183" customHeight="1" spans="1:14">
      <c r="A183" s="67"/>
      <c r="B183" s="67" t="s">
        <v>34</v>
      </c>
      <c r="C183" s="67"/>
      <c r="D183" s="67"/>
      <c r="E183" s="67"/>
      <c r="F183" s="67"/>
      <c r="G183" s="67"/>
      <c r="H183" s="67"/>
      <c r="I183" s="67"/>
      <c r="J183" s="74"/>
      <c r="K183" s="74"/>
      <c r="L183" s="74"/>
      <c r="M183" s="74">
        <f>SUM(M180:M182)</f>
        <v>120.96</v>
      </c>
      <c r="N183" s="67"/>
    </row>
    <row r="184" customHeight="1" spans="1:14">
      <c r="A184" s="68" t="s">
        <v>359</v>
      </c>
      <c r="B184" s="69"/>
      <c r="C184" s="69"/>
      <c r="D184" s="69"/>
      <c r="E184" s="69"/>
      <c r="F184" s="69"/>
      <c r="G184" s="69"/>
      <c r="H184" s="69"/>
      <c r="I184" s="69"/>
      <c r="J184" s="75"/>
      <c r="K184" s="75"/>
      <c r="L184" s="75"/>
      <c r="M184" s="75"/>
      <c r="N184" s="76"/>
    </row>
    <row r="185" customHeight="1" spans="1:14">
      <c r="A185" s="34">
        <v>1</v>
      </c>
      <c r="B185" s="35" t="s">
        <v>290</v>
      </c>
      <c r="C185" s="35" t="s">
        <v>289</v>
      </c>
      <c r="D185" s="35" t="s">
        <v>53</v>
      </c>
      <c r="E185" s="35" t="s">
        <v>239</v>
      </c>
      <c r="F185" s="34" t="s">
        <v>46</v>
      </c>
      <c r="G185" s="34">
        <v>2</v>
      </c>
      <c r="H185" s="34" t="s">
        <v>22</v>
      </c>
      <c r="I185" s="34" t="s">
        <v>101</v>
      </c>
      <c r="J185" s="57">
        <v>432</v>
      </c>
      <c r="K185" s="45">
        <f t="shared" si="16"/>
        <v>-1</v>
      </c>
      <c r="L185" s="44"/>
      <c r="M185" s="44">
        <f t="shared" si="17"/>
        <v>0</v>
      </c>
      <c r="N185" s="34"/>
    </row>
    <row r="186" customHeight="1" spans="1:14">
      <c r="A186" s="34">
        <v>2</v>
      </c>
      <c r="B186" s="35" t="s">
        <v>214</v>
      </c>
      <c r="C186" s="35" t="s">
        <v>360</v>
      </c>
      <c r="D186" s="59" t="s">
        <v>124</v>
      </c>
      <c r="E186" s="35" t="s">
        <v>125</v>
      </c>
      <c r="F186" s="34" t="s">
        <v>126</v>
      </c>
      <c r="G186" s="34">
        <v>4</v>
      </c>
      <c r="H186" s="34" t="s">
        <v>22</v>
      </c>
      <c r="I186" s="34" t="s">
        <v>127</v>
      </c>
      <c r="J186" s="57">
        <v>162</v>
      </c>
      <c r="K186" s="45">
        <f t="shared" si="16"/>
        <v>-1</v>
      </c>
      <c r="L186" s="44"/>
      <c r="M186" s="44">
        <f t="shared" si="17"/>
        <v>0</v>
      </c>
      <c r="N186" s="34"/>
    </row>
    <row r="187" customHeight="1" spans="1:14">
      <c r="A187" s="34">
        <v>3</v>
      </c>
      <c r="B187" s="35" t="s">
        <v>214</v>
      </c>
      <c r="C187" s="35" t="s">
        <v>292</v>
      </c>
      <c r="D187" s="59" t="s">
        <v>124</v>
      </c>
      <c r="E187" s="35" t="s">
        <v>125</v>
      </c>
      <c r="F187" s="34" t="s">
        <v>126</v>
      </c>
      <c r="G187" s="34">
        <v>4</v>
      </c>
      <c r="H187" s="34" t="s">
        <v>22</v>
      </c>
      <c r="I187" s="34" t="s">
        <v>127</v>
      </c>
      <c r="J187" s="57">
        <v>162</v>
      </c>
      <c r="K187" s="45">
        <f t="shared" si="16"/>
        <v>-1</v>
      </c>
      <c r="L187" s="44"/>
      <c r="M187" s="44">
        <f t="shared" si="17"/>
        <v>0</v>
      </c>
      <c r="N187" s="34"/>
    </row>
    <row r="188" customHeight="1" spans="1:14">
      <c r="A188" s="34">
        <v>4</v>
      </c>
      <c r="B188" s="35" t="s">
        <v>361</v>
      </c>
      <c r="C188" s="35" t="s">
        <v>362</v>
      </c>
      <c r="D188" s="39" t="s">
        <v>363</v>
      </c>
      <c r="E188" s="35" t="s">
        <v>364</v>
      </c>
      <c r="F188" s="34" t="s">
        <v>46</v>
      </c>
      <c r="G188" s="34">
        <v>4</v>
      </c>
      <c r="H188" s="34" t="s">
        <v>22</v>
      </c>
      <c r="I188" s="34" t="s">
        <v>175</v>
      </c>
      <c r="J188" s="57">
        <v>756</v>
      </c>
      <c r="K188" s="45">
        <f t="shared" si="16"/>
        <v>-1</v>
      </c>
      <c r="L188" s="44"/>
      <c r="M188" s="44">
        <f t="shared" si="17"/>
        <v>0</v>
      </c>
      <c r="N188" s="34"/>
    </row>
    <row r="189" customHeight="1" spans="1:14">
      <c r="A189" s="34">
        <v>5</v>
      </c>
      <c r="B189" s="35" t="s">
        <v>183</v>
      </c>
      <c r="C189" s="35" t="s">
        <v>365</v>
      </c>
      <c r="D189" s="59" t="s">
        <v>118</v>
      </c>
      <c r="E189" s="35" t="s">
        <v>119</v>
      </c>
      <c r="F189" s="34" t="s">
        <v>46</v>
      </c>
      <c r="G189" s="34">
        <v>4</v>
      </c>
      <c r="H189" s="34" t="s">
        <v>32</v>
      </c>
      <c r="I189" s="37" t="s">
        <v>120</v>
      </c>
      <c r="J189" s="57">
        <v>216</v>
      </c>
      <c r="K189" s="45">
        <f t="shared" si="16"/>
        <v>-1</v>
      </c>
      <c r="L189" s="44"/>
      <c r="M189" s="44">
        <f t="shared" si="17"/>
        <v>0</v>
      </c>
      <c r="N189" s="34"/>
    </row>
    <row r="190" customHeight="1" spans="1:14">
      <c r="A190" s="34">
        <v>6</v>
      </c>
      <c r="B190" s="35" t="s">
        <v>255</v>
      </c>
      <c r="C190" s="35" t="s">
        <v>293</v>
      </c>
      <c r="D190" s="59" t="s">
        <v>137</v>
      </c>
      <c r="E190" s="35" t="s">
        <v>69</v>
      </c>
      <c r="F190" s="34" t="s">
        <v>70</v>
      </c>
      <c r="G190" s="34">
        <v>148</v>
      </c>
      <c r="H190" s="37" t="s">
        <v>32</v>
      </c>
      <c r="I190" s="37" t="s">
        <v>33</v>
      </c>
      <c r="J190" s="57">
        <v>3.99</v>
      </c>
      <c r="K190" s="45">
        <f t="shared" si="16"/>
        <v>-1</v>
      </c>
      <c r="L190" s="44"/>
      <c r="M190" s="44">
        <f t="shared" si="17"/>
        <v>0</v>
      </c>
      <c r="N190" s="34"/>
    </row>
    <row r="191" customHeight="1" spans="1:14">
      <c r="A191" s="34">
        <v>7</v>
      </c>
      <c r="B191" s="35" t="s">
        <v>294</v>
      </c>
      <c r="C191" s="35" t="s">
        <v>295</v>
      </c>
      <c r="D191" s="59" t="s">
        <v>134</v>
      </c>
      <c r="E191" s="35" t="s">
        <v>69</v>
      </c>
      <c r="F191" s="34" t="s">
        <v>366</v>
      </c>
      <c r="G191" s="34">
        <v>1867</v>
      </c>
      <c r="H191" s="34" t="s">
        <v>22</v>
      </c>
      <c r="I191" s="34" t="s">
        <v>132</v>
      </c>
      <c r="J191" s="57">
        <v>3.78</v>
      </c>
      <c r="K191" s="45">
        <f t="shared" si="16"/>
        <v>-1</v>
      </c>
      <c r="L191" s="44"/>
      <c r="M191" s="44">
        <f t="shared" si="17"/>
        <v>0</v>
      </c>
      <c r="N191" s="34"/>
    </row>
    <row r="192" customHeight="1" spans="1:14">
      <c r="A192" s="34">
        <v>8</v>
      </c>
      <c r="B192" s="35" t="s">
        <v>128</v>
      </c>
      <c r="C192" s="35" t="s">
        <v>296</v>
      </c>
      <c r="D192" s="35" t="s">
        <v>68</v>
      </c>
      <c r="E192" s="35" t="s">
        <v>69</v>
      </c>
      <c r="F192" s="34" t="s">
        <v>70</v>
      </c>
      <c r="G192" s="34">
        <v>48</v>
      </c>
      <c r="H192" s="34" t="s">
        <v>22</v>
      </c>
      <c r="I192" s="34" t="s">
        <v>71</v>
      </c>
      <c r="J192" s="57">
        <v>2.7</v>
      </c>
      <c r="K192" s="45">
        <f t="shared" si="16"/>
        <v>-1</v>
      </c>
      <c r="L192" s="44"/>
      <c r="M192" s="44">
        <f t="shared" si="17"/>
        <v>0</v>
      </c>
      <c r="N192" s="34"/>
    </row>
    <row r="193" customHeight="1" spans="1:14">
      <c r="A193" s="34">
        <v>9</v>
      </c>
      <c r="B193" s="35" t="s">
        <v>128</v>
      </c>
      <c r="C193" s="35" t="s">
        <v>346</v>
      </c>
      <c r="D193" s="35" t="s">
        <v>68</v>
      </c>
      <c r="E193" s="35" t="s">
        <v>69</v>
      </c>
      <c r="F193" s="34" t="s">
        <v>70</v>
      </c>
      <c r="G193" s="34">
        <v>1867</v>
      </c>
      <c r="H193" s="34" t="s">
        <v>22</v>
      </c>
      <c r="I193" s="34" t="s">
        <v>71</v>
      </c>
      <c r="J193" s="57">
        <v>3.24</v>
      </c>
      <c r="K193" s="45">
        <f t="shared" si="16"/>
        <v>-1</v>
      </c>
      <c r="L193" s="44"/>
      <c r="M193" s="44">
        <f t="shared" si="17"/>
        <v>0</v>
      </c>
      <c r="N193" s="34"/>
    </row>
    <row r="194" customHeight="1" spans="1:14">
      <c r="A194" s="34">
        <v>10</v>
      </c>
      <c r="B194" s="35" t="s">
        <v>347</v>
      </c>
      <c r="C194" s="35" t="s">
        <v>367</v>
      </c>
      <c r="D194" s="59" t="s">
        <v>349</v>
      </c>
      <c r="E194" s="35" t="s">
        <v>141</v>
      </c>
      <c r="F194" s="34" t="s">
        <v>70</v>
      </c>
      <c r="G194" s="34">
        <v>1867</v>
      </c>
      <c r="H194" s="34" t="s">
        <v>22</v>
      </c>
      <c r="I194" s="34" t="s">
        <v>347</v>
      </c>
      <c r="J194" s="57">
        <v>2.07</v>
      </c>
      <c r="K194" s="45">
        <f t="shared" si="16"/>
        <v>-1</v>
      </c>
      <c r="L194" s="44"/>
      <c r="M194" s="44">
        <f t="shared" si="17"/>
        <v>0</v>
      </c>
      <c r="N194" s="34"/>
    </row>
    <row r="195" customHeight="1" spans="1:14">
      <c r="A195" s="34">
        <v>11</v>
      </c>
      <c r="B195" s="35" t="s">
        <v>158</v>
      </c>
      <c r="C195" s="35" t="s">
        <v>368</v>
      </c>
      <c r="D195" s="35" t="s">
        <v>160</v>
      </c>
      <c r="E195" s="35" t="s">
        <v>161</v>
      </c>
      <c r="F195" s="34" t="s">
        <v>162</v>
      </c>
      <c r="G195" s="34">
        <v>4</v>
      </c>
      <c r="H195" s="37" t="s">
        <v>32</v>
      </c>
      <c r="I195" s="37" t="s">
        <v>33</v>
      </c>
      <c r="J195" s="57">
        <v>329.75</v>
      </c>
      <c r="K195" s="45">
        <f t="shared" si="16"/>
        <v>-1</v>
      </c>
      <c r="L195" s="44"/>
      <c r="M195" s="44">
        <f t="shared" si="17"/>
        <v>0</v>
      </c>
      <c r="N195" s="34"/>
    </row>
    <row r="196" customHeight="1" spans="1:14">
      <c r="A196" s="34">
        <v>12</v>
      </c>
      <c r="B196" s="35" t="s">
        <v>301</v>
      </c>
      <c r="C196" s="35" t="s">
        <v>302</v>
      </c>
      <c r="D196" s="60" t="s">
        <v>233</v>
      </c>
      <c r="E196" s="35" t="s">
        <v>303</v>
      </c>
      <c r="F196" s="34" t="s">
        <v>46</v>
      </c>
      <c r="G196" s="34">
        <v>2</v>
      </c>
      <c r="H196" s="34" t="s">
        <v>22</v>
      </c>
      <c r="I196" s="34" t="s">
        <v>75</v>
      </c>
      <c r="J196" s="57">
        <v>216</v>
      </c>
      <c r="K196" s="45">
        <f t="shared" si="16"/>
        <v>-1</v>
      </c>
      <c r="L196" s="44"/>
      <c r="M196" s="44">
        <f t="shared" si="17"/>
        <v>0</v>
      </c>
      <c r="N196" s="34"/>
    </row>
    <row r="197" customHeight="1" spans="1:14">
      <c r="A197" s="34">
        <v>13</v>
      </c>
      <c r="B197" s="35" t="s">
        <v>322</v>
      </c>
      <c r="C197" s="35" t="s">
        <v>323</v>
      </c>
      <c r="D197" s="60" t="s">
        <v>233</v>
      </c>
      <c r="E197" s="35" t="s">
        <v>324</v>
      </c>
      <c r="F197" s="34" t="s">
        <v>21</v>
      </c>
      <c r="G197" s="34">
        <v>2</v>
      </c>
      <c r="H197" s="34" t="s">
        <v>22</v>
      </c>
      <c r="I197" s="34" t="s">
        <v>325</v>
      </c>
      <c r="J197" s="57">
        <v>108</v>
      </c>
      <c r="K197" s="45">
        <f t="shared" si="16"/>
        <v>-1</v>
      </c>
      <c r="L197" s="44"/>
      <c r="M197" s="44">
        <f t="shared" si="17"/>
        <v>0</v>
      </c>
      <c r="N197" s="34"/>
    </row>
    <row r="198" customHeight="1" spans="1:14">
      <c r="A198" s="34">
        <v>14</v>
      </c>
      <c r="B198" s="35" t="s">
        <v>326</v>
      </c>
      <c r="C198" s="35" t="s">
        <v>28</v>
      </c>
      <c r="D198" s="35" t="s">
        <v>53</v>
      </c>
      <c r="E198" s="35" t="s">
        <v>54</v>
      </c>
      <c r="F198" s="34" t="s">
        <v>21</v>
      </c>
      <c r="G198" s="34">
        <v>2</v>
      </c>
      <c r="H198" s="34" t="s">
        <v>22</v>
      </c>
      <c r="I198" s="34" t="s">
        <v>127</v>
      </c>
      <c r="J198" s="57">
        <v>324</v>
      </c>
      <c r="K198" s="45">
        <f t="shared" si="16"/>
        <v>-1</v>
      </c>
      <c r="L198" s="44"/>
      <c r="M198" s="44">
        <f t="shared" si="17"/>
        <v>0</v>
      </c>
      <c r="N198" s="34"/>
    </row>
    <row r="199" customHeight="1" spans="1:14">
      <c r="A199" s="34">
        <v>15</v>
      </c>
      <c r="B199" s="35" t="s">
        <v>327</v>
      </c>
      <c r="C199" s="35" t="s">
        <v>328</v>
      </c>
      <c r="D199" s="60" t="s">
        <v>233</v>
      </c>
      <c r="E199" s="35" t="s">
        <v>329</v>
      </c>
      <c r="F199" s="34" t="s">
        <v>21</v>
      </c>
      <c r="G199" s="34">
        <v>1</v>
      </c>
      <c r="H199" s="34" t="s">
        <v>22</v>
      </c>
      <c r="I199" s="34" t="s">
        <v>101</v>
      </c>
      <c r="J199" s="57">
        <v>432</v>
      </c>
      <c r="K199" s="45">
        <f t="shared" si="16"/>
        <v>-1</v>
      </c>
      <c r="L199" s="44"/>
      <c r="M199" s="44">
        <f t="shared" si="17"/>
        <v>0</v>
      </c>
      <c r="N199" s="34"/>
    </row>
    <row r="200" customHeight="1" spans="1:14">
      <c r="A200" s="34">
        <v>16</v>
      </c>
      <c r="B200" s="35" t="s">
        <v>193</v>
      </c>
      <c r="C200" s="35" t="s">
        <v>28</v>
      </c>
      <c r="D200" s="35" t="s">
        <v>194</v>
      </c>
      <c r="E200" s="35" t="s">
        <v>195</v>
      </c>
      <c r="F200" s="34" t="s">
        <v>196</v>
      </c>
      <c r="G200" s="34">
        <v>694.52</v>
      </c>
      <c r="H200" s="37" t="s">
        <v>32</v>
      </c>
      <c r="I200" s="37" t="s">
        <v>33</v>
      </c>
      <c r="J200" s="57">
        <v>16.2</v>
      </c>
      <c r="K200" s="45">
        <f t="shared" si="16"/>
        <v>-1</v>
      </c>
      <c r="L200" s="44"/>
      <c r="M200" s="44">
        <f t="shared" si="17"/>
        <v>0</v>
      </c>
      <c r="N200" s="34"/>
    </row>
    <row r="201" customHeight="1" spans="1:14">
      <c r="A201" s="34">
        <v>17</v>
      </c>
      <c r="B201" s="35" t="s">
        <v>330</v>
      </c>
      <c r="C201" s="35" t="s">
        <v>28</v>
      </c>
      <c r="D201" s="35" t="s">
        <v>220</v>
      </c>
      <c r="E201" s="35" t="s">
        <v>331</v>
      </c>
      <c r="F201" s="34" t="s">
        <v>31</v>
      </c>
      <c r="G201" s="34">
        <v>1</v>
      </c>
      <c r="H201" s="37" t="s">
        <v>32</v>
      </c>
      <c r="I201" s="37" t="s">
        <v>33</v>
      </c>
      <c r="J201" s="57">
        <v>221</v>
      </c>
      <c r="K201" s="45">
        <f t="shared" si="16"/>
        <v>-1</v>
      </c>
      <c r="L201" s="44"/>
      <c r="M201" s="44">
        <f t="shared" si="17"/>
        <v>0</v>
      </c>
      <c r="N201" s="34"/>
    </row>
    <row r="202" customHeight="1" spans="1:14">
      <c r="A202" s="34">
        <v>18</v>
      </c>
      <c r="B202" s="35" t="s">
        <v>369</v>
      </c>
      <c r="C202" s="35" t="s">
        <v>28</v>
      </c>
      <c r="D202" s="35" t="s">
        <v>220</v>
      </c>
      <c r="E202" s="35" t="s">
        <v>370</v>
      </c>
      <c r="F202" s="34" t="s">
        <v>31</v>
      </c>
      <c r="G202" s="34">
        <v>2</v>
      </c>
      <c r="H202" s="37" t="s">
        <v>32</v>
      </c>
      <c r="I202" s="37" t="s">
        <v>33</v>
      </c>
      <c r="J202" s="57">
        <v>222</v>
      </c>
      <c r="K202" s="45">
        <f t="shared" si="16"/>
        <v>-1</v>
      </c>
      <c r="L202" s="44"/>
      <c r="M202" s="44">
        <f t="shared" si="17"/>
        <v>0</v>
      </c>
      <c r="N202" s="34"/>
    </row>
    <row r="203" customHeight="1" spans="1:14">
      <c r="A203" s="34">
        <v>19</v>
      </c>
      <c r="B203" s="35" t="s">
        <v>27</v>
      </c>
      <c r="C203" s="35" t="s">
        <v>28</v>
      </c>
      <c r="D203" s="35" t="s">
        <v>29</v>
      </c>
      <c r="E203" s="35" t="s">
        <v>30</v>
      </c>
      <c r="F203" s="37" t="s">
        <v>31</v>
      </c>
      <c r="G203" s="34">
        <v>1</v>
      </c>
      <c r="H203" s="37" t="s">
        <v>32</v>
      </c>
      <c r="I203" s="37" t="s">
        <v>33</v>
      </c>
      <c r="J203" s="73">
        <v>774.05</v>
      </c>
      <c r="K203" s="47">
        <v>0</v>
      </c>
      <c r="L203" s="47">
        <v>0</v>
      </c>
      <c r="M203" s="73">
        <v>774.05</v>
      </c>
      <c r="N203" s="34"/>
    </row>
    <row r="204" customHeight="1" spans="1:14">
      <c r="A204" s="67"/>
      <c r="B204" s="67" t="s">
        <v>34</v>
      </c>
      <c r="C204" s="67"/>
      <c r="D204" s="67"/>
      <c r="E204" s="67"/>
      <c r="F204" s="67"/>
      <c r="G204" s="67"/>
      <c r="H204" s="67"/>
      <c r="I204" s="67"/>
      <c r="J204" s="74"/>
      <c r="K204" s="74"/>
      <c r="L204" s="74"/>
      <c r="M204" s="74">
        <f>SUM(M185:M203)</f>
        <v>774.05</v>
      </c>
      <c r="N204" s="67"/>
    </row>
    <row r="205" customHeight="1" spans="1:14">
      <c r="A205" s="68" t="s">
        <v>371</v>
      </c>
      <c r="B205" s="69"/>
      <c r="C205" s="69"/>
      <c r="D205" s="69"/>
      <c r="E205" s="69"/>
      <c r="F205" s="69"/>
      <c r="G205" s="69"/>
      <c r="H205" s="69"/>
      <c r="I205" s="69"/>
      <c r="J205" s="75"/>
      <c r="K205" s="75"/>
      <c r="L205" s="75"/>
      <c r="M205" s="75"/>
      <c r="N205" s="76"/>
    </row>
    <row r="206" customHeight="1" spans="1:14">
      <c r="A206" s="34">
        <v>1</v>
      </c>
      <c r="B206" s="35" t="s">
        <v>372</v>
      </c>
      <c r="C206" s="35" t="s">
        <v>373</v>
      </c>
      <c r="D206" s="35" t="s">
        <v>53</v>
      </c>
      <c r="E206" s="35" t="s">
        <v>239</v>
      </c>
      <c r="F206" s="34" t="s">
        <v>46</v>
      </c>
      <c r="G206" s="79">
        <v>2</v>
      </c>
      <c r="H206" s="34" t="s">
        <v>22</v>
      </c>
      <c r="I206" s="34" t="s">
        <v>101</v>
      </c>
      <c r="J206" s="57">
        <v>432</v>
      </c>
      <c r="K206" s="45">
        <f t="shared" ref="K206:K224" si="18">(L206-J206)/J206</f>
        <v>-1</v>
      </c>
      <c r="L206" s="44"/>
      <c r="M206" s="44">
        <f t="shared" ref="M206:M224" si="19">L206*G206</f>
        <v>0</v>
      </c>
      <c r="N206" s="34"/>
    </row>
    <row r="207" customHeight="1" spans="1:14">
      <c r="A207" s="34">
        <v>2</v>
      </c>
      <c r="B207" s="35" t="s">
        <v>290</v>
      </c>
      <c r="C207" s="35" t="s">
        <v>289</v>
      </c>
      <c r="D207" s="35" t="s">
        <v>53</v>
      </c>
      <c r="E207" s="35" t="s">
        <v>239</v>
      </c>
      <c r="F207" s="34" t="s">
        <v>46</v>
      </c>
      <c r="G207" s="79">
        <v>15</v>
      </c>
      <c r="H207" s="34" t="s">
        <v>22</v>
      </c>
      <c r="I207" s="34" t="s">
        <v>101</v>
      </c>
      <c r="J207" s="57">
        <v>162</v>
      </c>
      <c r="K207" s="45">
        <f t="shared" si="18"/>
        <v>-1</v>
      </c>
      <c r="L207" s="44"/>
      <c r="M207" s="44">
        <f t="shared" si="19"/>
        <v>0</v>
      </c>
      <c r="N207" s="34"/>
    </row>
    <row r="208" customHeight="1" spans="1:14">
      <c r="A208" s="34">
        <v>3</v>
      </c>
      <c r="B208" s="35" t="s">
        <v>214</v>
      </c>
      <c r="C208" s="35" t="s">
        <v>360</v>
      </c>
      <c r="D208" s="59" t="s">
        <v>124</v>
      </c>
      <c r="E208" s="35" t="s">
        <v>125</v>
      </c>
      <c r="F208" s="34" t="s">
        <v>126</v>
      </c>
      <c r="G208" s="79">
        <v>2</v>
      </c>
      <c r="H208" s="34" t="s">
        <v>22</v>
      </c>
      <c r="I208" s="34" t="s">
        <v>127</v>
      </c>
      <c r="J208" s="57">
        <v>162</v>
      </c>
      <c r="K208" s="45">
        <f t="shared" si="18"/>
        <v>-1</v>
      </c>
      <c r="L208" s="44"/>
      <c r="M208" s="44">
        <f t="shared" si="19"/>
        <v>0</v>
      </c>
      <c r="N208" s="34"/>
    </row>
    <row r="209" customHeight="1" spans="1:14">
      <c r="A209" s="34">
        <v>4</v>
      </c>
      <c r="B209" s="35" t="s">
        <v>214</v>
      </c>
      <c r="C209" s="35" t="s">
        <v>292</v>
      </c>
      <c r="D209" s="59" t="s">
        <v>124</v>
      </c>
      <c r="E209" s="35" t="s">
        <v>125</v>
      </c>
      <c r="F209" s="34" t="s">
        <v>126</v>
      </c>
      <c r="G209" s="79">
        <v>5</v>
      </c>
      <c r="H209" s="34" t="s">
        <v>22</v>
      </c>
      <c r="I209" s="34" t="s">
        <v>127</v>
      </c>
      <c r="J209" s="57">
        <v>162</v>
      </c>
      <c r="K209" s="45">
        <f t="shared" si="18"/>
        <v>-1</v>
      </c>
      <c r="L209" s="44"/>
      <c r="M209" s="44">
        <f t="shared" si="19"/>
        <v>0</v>
      </c>
      <c r="N209" s="34"/>
    </row>
    <row r="210" customHeight="1" spans="1:14">
      <c r="A210" s="34">
        <v>5</v>
      </c>
      <c r="B210" s="35" t="s">
        <v>361</v>
      </c>
      <c r="C210" s="35" t="s">
        <v>362</v>
      </c>
      <c r="D210" s="39" t="s">
        <v>363</v>
      </c>
      <c r="E210" s="35" t="s">
        <v>364</v>
      </c>
      <c r="F210" s="34" t="s">
        <v>46</v>
      </c>
      <c r="G210" s="79">
        <v>2</v>
      </c>
      <c r="H210" s="34" t="s">
        <v>22</v>
      </c>
      <c r="I210" s="34" t="s">
        <v>175</v>
      </c>
      <c r="J210" s="57">
        <v>756</v>
      </c>
      <c r="K210" s="45">
        <f t="shared" si="18"/>
        <v>-1</v>
      </c>
      <c r="L210" s="44"/>
      <c r="M210" s="44">
        <f t="shared" si="19"/>
        <v>0</v>
      </c>
      <c r="N210" s="34"/>
    </row>
    <row r="211" customHeight="1" spans="1:14">
      <c r="A211" s="34">
        <v>6</v>
      </c>
      <c r="B211" s="35" t="s">
        <v>183</v>
      </c>
      <c r="C211" s="35" t="s">
        <v>365</v>
      </c>
      <c r="D211" s="59" t="s">
        <v>118</v>
      </c>
      <c r="E211" s="35" t="s">
        <v>119</v>
      </c>
      <c r="F211" s="34" t="s">
        <v>46</v>
      </c>
      <c r="G211" s="79">
        <v>3</v>
      </c>
      <c r="H211" s="34" t="s">
        <v>32</v>
      </c>
      <c r="I211" s="37" t="s">
        <v>120</v>
      </c>
      <c r="J211" s="57">
        <v>216</v>
      </c>
      <c r="K211" s="45">
        <f t="shared" si="18"/>
        <v>-1</v>
      </c>
      <c r="L211" s="44"/>
      <c r="M211" s="44">
        <f t="shared" si="19"/>
        <v>0</v>
      </c>
      <c r="N211" s="34"/>
    </row>
    <row r="212" customHeight="1" spans="1:14">
      <c r="A212" s="34">
        <v>7</v>
      </c>
      <c r="B212" s="35" t="s">
        <v>255</v>
      </c>
      <c r="C212" s="35" t="s">
        <v>293</v>
      </c>
      <c r="D212" s="59" t="s">
        <v>137</v>
      </c>
      <c r="E212" s="35" t="s">
        <v>69</v>
      </c>
      <c r="F212" s="34" t="s">
        <v>70</v>
      </c>
      <c r="G212" s="79">
        <v>874</v>
      </c>
      <c r="H212" s="37" t="s">
        <v>32</v>
      </c>
      <c r="I212" s="37" t="s">
        <v>33</v>
      </c>
      <c r="J212" s="57">
        <v>3.99</v>
      </c>
      <c r="K212" s="45">
        <f t="shared" si="18"/>
        <v>-1</v>
      </c>
      <c r="L212" s="44"/>
      <c r="M212" s="44">
        <f t="shared" si="19"/>
        <v>0</v>
      </c>
      <c r="N212" s="34"/>
    </row>
    <row r="213" customHeight="1" spans="1:14">
      <c r="A213" s="34">
        <v>8</v>
      </c>
      <c r="B213" s="35" t="s">
        <v>294</v>
      </c>
      <c r="C213" s="35" t="s">
        <v>295</v>
      </c>
      <c r="D213" s="59" t="s">
        <v>134</v>
      </c>
      <c r="E213" s="35" t="s">
        <v>69</v>
      </c>
      <c r="F213" s="34" t="s">
        <v>366</v>
      </c>
      <c r="G213" s="79">
        <v>800</v>
      </c>
      <c r="H213" s="34" t="s">
        <v>22</v>
      </c>
      <c r="I213" s="34" t="s">
        <v>132</v>
      </c>
      <c r="J213" s="57">
        <v>3.78</v>
      </c>
      <c r="K213" s="45">
        <f t="shared" si="18"/>
        <v>-1</v>
      </c>
      <c r="L213" s="44"/>
      <c r="M213" s="44">
        <f t="shared" si="19"/>
        <v>0</v>
      </c>
      <c r="N213" s="34"/>
    </row>
    <row r="214" customHeight="1" spans="1:14">
      <c r="A214" s="34">
        <v>9</v>
      </c>
      <c r="B214" s="35" t="s">
        <v>128</v>
      </c>
      <c r="C214" s="35" t="s">
        <v>296</v>
      </c>
      <c r="D214" s="35" t="s">
        <v>68</v>
      </c>
      <c r="E214" s="35" t="s">
        <v>69</v>
      </c>
      <c r="F214" s="34" t="s">
        <v>70</v>
      </c>
      <c r="G214" s="79">
        <v>36</v>
      </c>
      <c r="H214" s="34" t="s">
        <v>22</v>
      </c>
      <c r="I214" s="34" t="s">
        <v>71</v>
      </c>
      <c r="J214" s="57">
        <v>2.7</v>
      </c>
      <c r="K214" s="45">
        <f t="shared" si="18"/>
        <v>-1</v>
      </c>
      <c r="L214" s="44"/>
      <c r="M214" s="44">
        <f t="shared" si="19"/>
        <v>0</v>
      </c>
      <c r="N214" s="34"/>
    </row>
    <row r="215" customHeight="1" spans="1:14">
      <c r="A215" s="34">
        <v>10</v>
      </c>
      <c r="B215" s="35" t="s">
        <v>128</v>
      </c>
      <c r="C215" s="35" t="s">
        <v>346</v>
      </c>
      <c r="D215" s="35" t="s">
        <v>68</v>
      </c>
      <c r="E215" s="35" t="s">
        <v>69</v>
      </c>
      <c r="F215" s="34" t="s">
        <v>70</v>
      </c>
      <c r="G215" s="79">
        <v>800</v>
      </c>
      <c r="H215" s="34" t="s">
        <v>22</v>
      </c>
      <c r="I215" s="34" t="s">
        <v>71</v>
      </c>
      <c r="J215" s="57">
        <v>3.24</v>
      </c>
      <c r="K215" s="45">
        <f t="shared" si="18"/>
        <v>-1</v>
      </c>
      <c r="L215" s="44"/>
      <c r="M215" s="44">
        <f t="shared" si="19"/>
        <v>0</v>
      </c>
      <c r="N215" s="34"/>
    </row>
    <row r="216" customHeight="1" spans="1:14">
      <c r="A216" s="34">
        <v>11</v>
      </c>
      <c r="B216" s="35" t="s">
        <v>347</v>
      </c>
      <c r="C216" s="35" t="s">
        <v>367</v>
      </c>
      <c r="D216" s="59" t="s">
        <v>349</v>
      </c>
      <c r="E216" s="35" t="s">
        <v>141</v>
      </c>
      <c r="F216" s="34" t="s">
        <v>70</v>
      </c>
      <c r="G216" s="79">
        <v>800</v>
      </c>
      <c r="H216" s="34" t="s">
        <v>22</v>
      </c>
      <c r="I216" s="34" t="s">
        <v>347</v>
      </c>
      <c r="J216" s="57">
        <v>2.07</v>
      </c>
      <c r="K216" s="45">
        <f t="shared" si="18"/>
        <v>-1</v>
      </c>
      <c r="L216" s="44"/>
      <c r="M216" s="44">
        <f t="shared" si="19"/>
        <v>0</v>
      </c>
      <c r="N216" s="34"/>
    </row>
    <row r="217" customHeight="1" spans="1:14">
      <c r="A217" s="34">
        <v>12</v>
      </c>
      <c r="B217" s="35" t="s">
        <v>158</v>
      </c>
      <c r="C217" s="35" t="s">
        <v>368</v>
      </c>
      <c r="D217" s="35" t="s">
        <v>160</v>
      </c>
      <c r="E217" s="35" t="s">
        <v>161</v>
      </c>
      <c r="F217" s="34" t="s">
        <v>162</v>
      </c>
      <c r="G217" s="79">
        <v>3</v>
      </c>
      <c r="H217" s="37" t="s">
        <v>32</v>
      </c>
      <c r="I217" s="37" t="s">
        <v>33</v>
      </c>
      <c r="J217" s="57">
        <v>332.67</v>
      </c>
      <c r="K217" s="45">
        <f t="shared" si="18"/>
        <v>-1</v>
      </c>
      <c r="L217" s="44"/>
      <c r="M217" s="44">
        <f t="shared" si="19"/>
        <v>0</v>
      </c>
      <c r="N217" s="34"/>
    </row>
    <row r="218" customHeight="1" spans="1:14">
      <c r="A218" s="34">
        <v>13</v>
      </c>
      <c r="B218" s="35" t="s">
        <v>301</v>
      </c>
      <c r="C218" s="35" t="s">
        <v>302</v>
      </c>
      <c r="D218" s="60" t="s">
        <v>233</v>
      </c>
      <c r="E218" s="35" t="s">
        <v>303</v>
      </c>
      <c r="F218" s="34" t="s">
        <v>46</v>
      </c>
      <c r="G218" s="79">
        <v>2</v>
      </c>
      <c r="H218" s="34" t="s">
        <v>22</v>
      </c>
      <c r="I218" s="34" t="s">
        <v>75</v>
      </c>
      <c r="J218" s="57">
        <v>216</v>
      </c>
      <c r="K218" s="45">
        <f t="shared" si="18"/>
        <v>-1</v>
      </c>
      <c r="L218" s="44"/>
      <c r="M218" s="44">
        <f t="shared" si="19"/>
        <v>0</v>
      </c>
      <c r="N218" s="34"/>
    </row>
    <row r="219" customHeight="1" spans="1:14">
      <c r="A219" s="34">
        <v>14</v>
      </c>
      <c r="B219" s="35" t="s">
        <v>322</v>
      </c>
      <c r="C219" s="35" t="s">
        <v>323</v>
      </c>
      <c r="D219" s="60" t="s">
        <v>233</v>
      </c>
      <c r="E219" s="35" t="s">
        <v>324</v>
      </c>
      <c r="F219" s="34" t="s">
        <v>21</v>
      </c>
      <c r="G219" s="79">
        <v>2</v>
      </c>
      <c r="H219" s="34" t="s">
        <v>22</v>
      </c>
      <c r="I219" s="34" t="s">
        <v>325</v>
      </c>
      <c r="J219" s="57">
        <v>108</v>
      </c>
      <c r="K219" s="45">
        <f t="shared" si="18"/>
        <v>-1</v>
      </c>
      <c r="L219" s="44"/>
      <c r="M219" s="44">
        <f t="shared" si="19"/>
        <v>0</v>
      </c>
      <c r="N219" s="34"/>
    </row>
    <row r="220" customHeight="1" spans="1:14">
      <c r="A220" s="34">
        <v>15</v>
      </c>
      <c r="B220" s="35" t="s">
        <v>326</v>
      </c>
      <c r="C220" s="35" t="s">
        <v>28</v>
      </c>
      <c r="D220" s="35" t="s">
        <v>53</v>
      </c>
      <c r="E220" s="35" t="s">
        <v>54</v>
      </c>
      <c r="F220" s="34" t="s">
        <v>21</v>
      </c>
      <c r="G220" s="79">
        <v>2</v>
      </c>
      <c r="H220" s="34" t="s">
        <v>22</v>
      </c>
      <c r="I220" s="34" t="s">
        <v>127</v>
      </c>
      <c r="J220" s="57">
        <v>324</v>
      </c>
      <c r="K220" s="45">
        <f t="shared" si="18"/>
        <v>-1</v>
      </c>
      <c r="L220" s="44"/>
      <c r="M220" s="44">
        <f t="shared" si="19"/>
        <v>0</v>
      </c>
      <c r="N220" s="34"/>
    </row>
    <row r="221" customHeight="1" spans="1:14">
      <c r="A221" s="34">
        <v>16</v>
      </c>
      <c r="B221" s="35" t="s">
        <v>327</v>
      </c>
      <c r="C221" s="35" t="s">
        <v>328</v>
      </c>
      <c r="D221" s="60" t="s">
        <v>233</v>
      </c>
      <c r="E221" s="35" t="s">
        <v>329</v>
      </c>
      <c r="F221" s="34" t="s">
        <v>21</v>
      </c>
      <c r="G221" s="79">
        <v>1</v>
      </c>
      <c r="H221" s="34" t="s">
        <v>22</v>
      </c>
      <c r="I221" s="34" t="s">
        <v>101</v>
      </c>
      <c r="J221" s="57">
        <v>432</v>
      </c>
      <c r="K221" s="45">
        <f t="shared" si="18"/>
        <v>-1</v>
      </c>
      <c r="L221" s="44"/>
      <c r="M221" s="44">
        <f t="shared" si="19"/>
        <v>0</v>
      </c>
      <c r="N221" s="34"/>
    </row>
    <row r="222" customHeight="1" spans="1:14">
      <c r="A222" s="34">
        <v>17</v>
      </c>
      <c r="B222" s="35" t="s">
        <v>193</v>
      </c>
      <c r="C222" s="35" t="s">
        <v>28</v>
      </c>
      <c r="D222" s="35" t="s">
        <v>194</v>
      </c>
      <c r="E222" s="35" t="s">
        <v>195</v>
      </c>
      <c r="F222" s="34" t="s">
        <v>196</v>
      </c>
      <c r="G222" s="73">
        <v>297.6</v>
      </c>
      <c r="H222" s="37" t="s">
        <v>32</v>
      </c>
      <c r="I222" s="37" t="s">
        <v>33</v>
      </c>
      <c r="J222" s="57">
        <v>16.2</v>
      </c>
      <c r="K222" s="45">
        <f t="shared" si="18"/>
        <v>-1</v>
      </c>
      <c r="L222" s="44"/>
      <c r="M222" s="44">
        <f t="shared" si="19"/>
        <v>0</v>
      </c>
      <c r="N222" s="34"/>
    </row>
    <row r="223" customHeight="1" spans="1:14">
      <c r="A223" s="34">
        <v>18</v>
      </c>
      <c r="B223" s="35" t="s">
        <v>330</v>
      </c>
      <c r="C223" s="35" t="s">
        <v>28</v>
      </c>
      <c r="D223" s="35" t="s">
        <v>220</v>
      </c>
      <c r="E223" s="35" t="s">
        <v>331</v>
      </c>
      <c r="F223" s="34" t="s">
        <v>31</v>
      </c>
      <c r="G223" s="79">
        <v>1</v>
      </c>
      <c r="H223" s="37" t="s">
        <v>32</v>
      </c>
      <c r="I223" s="37" t="s">
        <v>33</v>
      </c>
      <c r="J223" s="57">
        <v>221</v>
      </c>
      <c r="K223" s="45">
        <f t="shared" si="18"/>
        <v>-1</v>
      </c>
      <c r="L223" s="44"/>
      <c r="M223" s="44">
        <f t="shared" si="19"/>
        <v>0</v>
      </c>
      <c r="N223" s="34"/>
    </row>
    <row r="224" customHeight="1" spans="1:14">
      <c r="A224" s="34">
        <v>19</v>
      </c>
      <c r="B224" s="35" t="s">
        <v>369</v>
      </c>
      <c r="C224" s="35" t="s">
        <v>28</v>
      </c>
      <c r="D224" s="35" t="s">
        <v>220</v>
      </c>
      <c r="E224" s="35" t="s">
        <v>370</v>
      </c>
      <c r="F224" s="34" t="s">
        <v>31</v>
      </c>
      <c r="G224" s="79">
        <v>1</v>
      </c>
      <c r="H224" s="37" t="s">
        <v>32</v>
      </c>
      <c r="I224" s="37" t="s">
        <v>33</v>
      </c>
      <c r="J224" s="57">
        <v>222</v>
      </c>
      <c r="K224" s="45">
        <f t="shared" si="18"/>
        <v>-1</v>
      </c>
      <c r="L224" s="44"/>
      <c r="M224" s="44">
        <f t="shared" si="19"/>
        <v>0</v>
      </c>
      <c r="N224" s="34"/>
    </row>
    <row r="225" customHeight="1" spans="1:14">
      <c r="A225" s="34">
        <v>21</v>
      </c>
      <c r="B225" s="35" t="s">
        <v>27</v>
      </c>
      <c r="C225" s="35" t="s">
        <v>28</v>
      </c>
      <c r="D225" s="35" t="s">
        <v>29</v>
      </c>
      <c r="E225" s="35" t="s">
        <v>30</v>
      </c>
      <c r="F225" s="37" t="s">
        <v>31</v>
      </c>
      <c r="G225" s="34">
        <v>1</v>
      </c>
      <c r="H225" s="37" t="s">
        <v>32</v>
      </c>
      <c r="I225" s="37" t="s">
        <v>33</v>
      </c>
      <c r="J225" s="73">
        <v>508.69</v>
      </c>
      <c r="K225" s="47">
        <v>0</v>
      </c>
      <c r="L225" s="47">
        <v>0</v>
      </c>
      <c r="M225" s="73">
        <v>508.69</v>
      </c>
      <c r="N225" s="34"/>
    </row>
    <row r="226" customHeight="1" spans="1:14">
      <c r="A226" s="67"/>
      <c r="B226" s="67" t="s">
        <v>34</v>
      </c>
      <c r="C226" s="67"/>
      <c r="D226" s="67"/>
      <c r="E226" s="67"/>
      <c r="F226" s="67"/>
      <c r="G226" s="67"/>
      <c r="H226" s="67"/>
      <c r="I226" s="67"/>
      <c r="J226" s="74"/>
      <c r="K226" s="74"/>
      <c r="L226" s="74"/>
      <c r="M226" s="74">
        <f>SUM(M206:M225)</f>
        <v>508.69</v>
      </c>
      <c r="N226" s="67"/>
    </row>
    <row r="227" customHeight="1" spans="1:14">
      <c r="A227" s="67" t="s">
        <v>374</v>
      </c>
      <c r="B227" s="82"/>
      <c r="C227" s="82"/>
      <c r="D227" s="67"/>
      <c r="E227" s="67"/>
      <c r="F227" s="67"/>
      <c r="G227" s="67"/>
      <c r="H227" s="67"/>
      <c r="I227" s="67"/>
      <c r="J227" s="74"/>
      <c r="K227" s="74"/>
      <c r="L227" s="74"/>
      <c r="M227" s="74">
        <f>M226+M204+M183+M178+M158+M134+M112+M95</f>
        <v>12675.68</v>
      </c>
      <c r="N227" s="67"/>
    </row>
    <row r="228" customHeight="1" spans="1:14">
      <c r="A228" s="67" t="s">
        <v>375</v>
      </c>
      <c r="B228" s="82"/>
      <c r="C228" s="82"/>
      <c r="D228" s="67"/>
      <c r="E228" s="67"/>
      <c r="F228" s="67"/>
      <c r="G228" s="67"/>
      <c r="H228" s="67"/>
      <c r="I228" s="67"/>
      <c r="J228" s="74"/>
      <c r="K228" s="74"/>
      <c r="L228" s="74"/>
      <c r="M228" s="74">
        <f>M227+M89</f>
        <v>32002.01</v>
      </c>
      <c r="N228" s="67"/>
    </row>
  </sheetData>
  <sheetProtection formatColumns="0" formatRows="0" insertRows="0" insertColumns="0" insertHyperlinks="0" deleteColumns="0" deleteRows="0" sort="0" autoFilter="0" pivotTables="0"/>
  <autoFilter xmlns:etc="http://www.wps.cn/officeDocument/2017/etCustomData" ref="A2:AH228" etc:filterBottomFollowUsedRange="0">
    <extLst/>
  </autoFilter>
  <mergeCells count="32">
    <mergeCell ref="A1:N1"/>
    <mergeCell ref="A3:N3"/>
    <mergeCell ref="A4:N4"/>
    <mergeCell ref="A8:I8"/>
    <mergeCell ref="A9:N9"/>
    <mergeCell ref="A26:I26"/>
    <mergeCell ref="A27:N27"/>
    <mergeCell ref="A48:I48"/>
    <mergeCell ref="A49:N49"/>
    <mergeCell ref="A73:I73"/>
    <mergeCell ref="A74:N74"/>
    <mergeCell ref="A88:I88"/>
    <mergeCell ref="A89:I89"/>
    <mergeCell ref="A90:N90"/>
    <mergeCell ref="A91:N91"/>
    <mergeCell ref="B95:G95"/>
    <mergeCell ref="A96:N96"/>
    <mergeCell ref="B112:G112"/>
    <mergeCell ref="A113:N113"/>
    <mergeCell ref="B134:G134"/>
    <mergeCell ref="A135:N135"/>
    <mergeCell ref="B158:G158"/>
    <mergeCell ref="A159:N159"/>
    <mergeCell ref="B178:G178"/>
    <mergeCell ref="A179:N179"/>
    <mergeCell ref="B183:G183"/>
    <mergeCell ref="A184:N184"/>
    <mergeCell ref="B204:G204"/>
    <mergeCell ref="A205:N205"/>
    <mergeCell ref="B226:G226"/>
    <mergeCell ref="A227:I227"/>
    <mergeCell ref="A228:I228"/>
  </mergeCells>
  <pageMargins left="0.0784722222222222" right="0.0784722222222222" top="0.393055555555556" bottom="0.393055555555556" header="0.298611111111111" footer="0.298611111111111"/>
  <pageSetup paperSize="9" scale="6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标段3-工程量清单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霸</cp:lastModifiedBy>
  <dcterms:created xsi:type="dcterms:W3CDTF">2006-09-16T00:00:00Z</dcterms:created>
  <dcterms:modified xsi:type="dcterms:W3CDTF">2025-10-24T03:33:02Z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CEBD80538DF649B5A46BBB8448AF56CD_12</vt:lpwstr>
  </property>
  <property fmtid="{D5CDD505-2E9C-101B-9397-08002B2CF9AE}" pid="3" name="KSOProductBuildVer">
    <vt:lpwstr>2052-12.1.0.23125</vt:lpwstr>
  </property>
</Properties>
</file>