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 activeTab="1"/>
  </bookViews>
  <sheets>
    <sheet name="汇总表" sheetId="3" r:id="rId1"/>
    <sheet name="限价清单" sheetId="1" r:id="rId2"/>
    <sheet name="甲供清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<sst xmlns="http://schemas.openxmlformats.org/spreadsheetml/2006/main" count="138" uniqueCount="117">
  <si>
    <t>重庆公路养护工程（集团）有限公司</t>
  </si>
  <si>
    <t>涪江富金坝电厂船闸扩能升级改造先导工程</t>
  </si>
  <si>
    <t>劳务分包限价清单（建议价及上限价）</t>
  </si>
  <si>
    <t>货币单位：人民币 元</t>
  </si>
  <si>
    <t>序号</t>
  </si>
  <si>
    <t>名称</t>
  </si>
  <si>
    <t>单位</t>
  </si>
  <si>
    <t>数量</t>
  </si>
  <si>
    <t>建议限价</t>
  </si>
  <si>
    <t>金额
（含税9%）</t>
  </si>
  <si>
    <t>限价金额
（含税9%）</t>
  </si>
  <si>
    <t>备注</t>
  </si>
  <si>
    <t>劳务分包限价清单</t>
  </si>
  <si>
    <t>项</t>
  </si>
  <si>
    <t>详见工程量清单
（后附电子表格）</t>
  </si>
  <si>
    <t xml:space="preserve">
说明：
1、比选范围：包含船闸外电工程中主电源部分电缆穿管工程、拆除道路、拆除电缆井、新建电缆沟、新建手孔井、新建路面等电气设施的土建部分劳务分包施工，除钢筋外的材料及辅材、各种摊销及周转材、施工用水和用电、施工设备和车辆、组织措施、安全文明施工及围档、人员、防雷检测等均包含在分包比选范围内。具体详见施工图、工程量清单等比选文件和相关附件资料。
2、工程量清单中单价为含税综合单价，税率9%。</t>
  </si>
  <si>
    <t>编制部门经办人：</t>
  </si>
  <si>
    <t>成本管控部：</t>
  </si>
  <si>
    <t>编制部门负责人：</t>
  </si>
  <si>
    <t>成本管控部负责人：</t>
  </si>
  <si>
    <t>分部分项工程项目清单计价表
涪江富金坝电厂船闸扩能升级改造先导工程限价清单</t>
  </si>
  <si>
    <t>项目编码</t>
  </si>
  <si>
    <t>项目名称</t>
  </si>
  <si>
    <t>项目特征</t>
  </si>
  <si>
    <t>计量单位</t>
  </si>
  <si>
    <t>工程量</t>
  </si>
  <si>
    <t>对甲单价(全费用）</t>
  </si>
  <si>
    <t>建议价</t>
  </si>
  <si>
    <t>限价</t>
  </si>
  <si>
    <t>综合单价</t>
  </si>
  <si>
    <t>合价</t>
  </si>
  <si>
    <t>其中:暂估价</t>
  </si>
  <si>
    <t>含税单价</t>
  </si>
  <si>
    <t>含税金额</t>
  </si>
  <si>
    <t>010101003001</t>
  </si>
  <si>
    <t>挖沟槽土石方</t>
  </si>
  <si>
    <t>[项目特征]
1.土壤类别:综合考虑
2.开挖方式:综合考虑
3.挖土深度:2m以内
4.场内运距:综合考虑
[工作内容]
1.排地表水
2.土方开挖
3.围护(挡土板)及拆除
4.基底钎探
5.场内运输</t>
  </si>
  <si>
    <t>m3</t>
  </si>
  <si>
    <t>010103001001</t>
  </si>
  <si>
    <t>回填方</t>
  </si>
  <si>
    <t>[项目特征]
1.密实度要求:满足设计要求
2.填方材料品种:综合考虑
3.填方粒径要求:满足设计要求
4.填方来源、运距:综合考虑
5.综合单价包含弃土处置费
[工作内容]
1.运输
2.回填
3.压实</t>
  </si>
  <si>
    <t>010103002001</t>
  </si>
  <si>
    <t>余方弃置</t>
  </si>
  <si>
    <t>[项目特征]
1.废弃料品种:综合考虑
2.运距:投标人自行考虑
3.渣场费:投标人自行考虑
[工作内容]
1.余方点装料运输至弃置点</t>
  </si>
  <si>
    <t>010401003001</t>
  </si>
  <si>
    <t>实心砖墙</t>
  </si>
  <si>
    <t>[项目特征]
1.砖品种、规格、强度等级:标准砖,实心砖墙
2.砂浆强度等级、配合比:M5
[工作内容]
1.砂浆制作、运输
2.砌砖
3.刮缝
4.砖压顶砌筑
5.材料运输</t>
  </si>
  <si>
    <t>011601001001</t>
  </si>
  <si>
    <t>砖砌体拆除</t>
  </si>
  <si>
    <t>[项目特征]
1.砌体材质:围墙拆除
[工作内容]
1.拆除
2.控制扬尘
3.清理
4.场内运输</t>
  </si>
  <si>
    <t>011615001001</t>
  </si>
  <si>
    <t>开孔(打洞)</t>
  </si>
  <si>
    <t>[项目特征]
1.部位:墙体开洞
2.打洞部位材质:钢筋混凝土
3.洞尺寸:300mm
4.场内运距:综合考虑
[工作内容]
1.拆除
2.控制扬尘
3.清理
4.场内运输</t>
  </si>
  <si>
    <t>个</t>
  </si>
  <si>
    <t>010501001001</t>
  </si>
  <si>
    <t>垫层</t>
  </si>
  <si>
    <t>[项目特征]
1.混凝土种类:自拌砼 管道基础垫层
2.混凝土强度等级:C30
[工作内容]
1.模板及支撑制作、安装、拆除、堆放、运输及清理模内杂物、刷隔离剂等
2.混凝土制作、运输、浇筑、振捣、养护</t>
  </si>
  <si>
    <t>030413004001</t>
  </si>
  <si>
    <t>管道包封</t>
  </si>
  <si>
    <t>[项目特征]
1.名称:管道包封
2.混凝土强度等级:C30
3.含模板安装拆除
[工作内容]
1.灌注
2.养护</t>
  </si>
  <si>
    <t>040202011001</t>
  </si>
  <si>
    <t>碎石</t>
  </si>
  <si>
    <t>[项目特征]
1.石料规格:满足设计要求
2.厚度:15CM
[工作内容]
1.拌和
2.运输
3.铺筑
4.找平
5.碾压
6.养护</t>
  </si>
  <si>
    <t>m2</t>
  </si>
  <si>
    <t>040202015001</t>
  </si>
  <si>
    <t>水泥稳定碎(砾)石</t>
  </si>
  <si>
    <t>[项目特征]
1.石料规格:级配水泥稳定基层
2.厚度:30CM
[工作内容]
1.拌和
2.运输
3.铺筑
4.找平
5.碾压
6.养护</t>
  </si>
  <si>
    <t>040203007001</t>
  </si>
  <si>
    <t>水泥混凝土</t>
  </si>
  <si>
    <t>[项目特征]
1.混凝土强度等级:抗折强度4.5MPa
2.厚度:25CM
3.含模板安装拆除
[工作内容]
1.模板制作、安装、拆除
2.混凝土拌和、运输、浇筑
3.拉毛
4.压痕或刻防滑槽
5.伸缝
6.缩缝
7.锯缝、嵌缝
8.路面养护</t>
  </si>
  <si>
    <t>040901001001</t>
  </si>
  <si>
    <t>现浇构件钢筋</t>
  </si>
  <si>
    <t>[项目特征]
1.钢筋种类:HRB400
2.钢筋规格:φ10
[工作内容]
1.制作
2.运输
3.安装</t>
  </si>
  <si>
    <t>t</t>
  </si>
  <si>
    <t>040504002001</t>
  </si>
  <si>
    <t>混凝土井</t>
  </si>
  <si>
    <t>[项目特征]
1.垫层、基础材质及厚度:C15厚10CM
2.混凝土强度等级:盖板C35,其余C25
3.盖板材质、规格:重型铸铁井盖
4.井盖、井圈材质及规格:详设计说明
5.防渗、防水要求:满足设计要求
6.井内粉刷1:2水泥砂浆20厚,掺5%防水剂
7.其他:详设计说明，含模板拆除安装
[工作内容]
1.垫层铺筑
2.模板制作、安装、拆除
3.混凝土拌和、运输、浇筑、养护
4.井圈、井盖安装
5.盖板安装
6.踏步安装
7.防水、止水</t>
  </si>
  <si>
    <t>座</t>
  </si>
  <si>
    <t>040804001001</t>
  </si>
  <si>
    <t>配管</t>
  </si>
  <si>
    <t>[项目特征]
1.名称:预埋钢管
2.材质:镀锌钢管
3.规格:SC150
4.配置形式:埋地暗配
5.接地要求:满足设计要求
6.管卡、管枕满足设计要求
[工作内容]
1.预留沟槽
2.钢索架设(拉紧装置安装)
3.电线管路敷设
4.接地</t>
  </si>
  <si>
    <t>m</t>
  </si>
  <si>
    <t>040806002001</t>
  </si>
  <si>
    <t>接地母线</t>
  </si>
  <si>
    <t>[项目特征]
1.名称:接地母线
2.材质:热镀锌接地扁钢
3.规格:50X5
[工作内容]
1.接地母线制作、安装
2.补刷(喷)油漆</t>
  </si>
  <si>
    <t>041001001001</t>
  </si>
  <si>
    <t>拆除路面</t>
  </si>
  <si>
    <t>[项目特征]
1.材质:钢筋砼路面
2.厚度:25CM
[工作内容]
1.拆除、清理
2.运输</t>
  </si>
  <si>
    <t>041001009001</t>
  </si>
  <si>
    <t>拆除井</t>
  </si>
  <si>
    <t>[项目特征]
1.结构形式:钢筋混凝土井
[工作内容]
1.拆除、清理
2.运输</t>
  </si>
  <si>
    <t>040504002002</t>
  </si>
  <si>
    <t>[项目特征]
1.名称:现状电缆井恢复
[工作内容]
1.垫层铺筑
2.模板制作、安装、拆除
3.混凝土拌和、运输、浇筑、养护
4.井圈、井盖安装
5.盖板安装
6.踏步安装
7.防水、止水</t>
  </si>
  <si>
    <t>050101007001</t>
  </si>
  <si>
    <t>清除地被植物</t>
  </si>
  <si>
    <t>[项目特征]
1.植物种类:综合考虑
[工作内容]
1.清除植物
2.废弃物运输
3.场地清理</t>
  </si>
  <si>
    <t>050101002001</t>
  </si>
  <si>
    <t>挖树根(蔸)</t>
  </si>
  <si>
    <t>[项目特征]
1.地径:树径离地0.2m处500mm
[工作内容]
1.挖树根
2.废弃物运输
3.场地清理</t>
  </si>
  <si>
    <t>株</t>
  </si>
  <si>
    <t>050101001001</t>
  </si>
  <si>
    <t>砍伐乔木</t>
  </si>
  <si>
    <t>[项目特征]
1.树干胸径:离地0.2m处500mm
[工作内容]
1.砍伐
2.废弃物运输
3.场地清理</t>
  </si>
  <si>
    <t>050101004001</t>
  </si>
  <si>
    <t>砍挖灌木丛及根</t>
  </si>
  <si>
    <t>[项目特征]
1.根盘直径:砍挖灌木丛及根 灌丛高2m以内，根盘1m以内
[工作内容]
1.砍挖
2.废弃物运输
3.场地清理</t>
  </si>
  <si>
    <t>丛</t>
  </si>
  <si>
    <t>合   计</t>
  </si>
  <si>
    <t>重庆公路养护工程（集团）有限公司
涪江富金坝电厂船闸扩能升级改造先导工程
甲供材料设备清单</t>
  </si>
  <si>
    <t>甲供材料设备项目</t>
  </si>
  <si>
    <t>规格</t>
  </si>
  <si>
    <t>钢筋</t>
  </si>
  <si>
    <t>综合考虑</t>
  </si>
  <si>
    <t>甲供</t>
  </si>
  <si>
    <t xml:space="preserve">备注：
</t>
  </si>
  <si>
    <t>1、</t>
  </si>
  <si>
    <t>在施工期间内甲方可根据合同约定进行调整，乙方对此不得提出任何异议。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</si>
</sst>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0_ "/>
    <numFmt numFmtId="178" formatCode="0.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新宋体"/>
      <charset val="204"/>
    </font>
    <font>
      <b/>
      <sz val="20"/>
      <name val="宋体"/>
      <charset val="134"/>
    </font>
    <font>
      <sz val="9"/>
      <name val="宋体"/>
      <charset val="134"/>
    </font>
    <font>
      <b/>
      <sz val="9"/>
      <color rgb="FF000000"/>
      <name val="新宋体"/>
      <charset val="204"/>
    </font>
    <font>
      <b/>
      <sz val="9"/>
      <name val="新宋体"/>
      <charset val="20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1"/>
      <color rgb="FF000000"/>
      <name val="宋体"/>
      <charset val="204"/>
    </font>
    <font>
      <sz val="11"/>
      <name val="新宋体"/>
      <charset val="20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6" fillId="0" borderId="0"/>
    <xf numFmtId="176" fontId="39" fillId="0" borderId="0"/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0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176" fontId="3" fillId="0" borderId="0" xfId="50" applyFont="1" applyFill="1" applyBorder="1" applyAlignment="1" applyProtection="1">
      <alignment horizontal="center" vertical="center" wrapText="1"/>
    </xf>
    <xf numFmtId="176" fontId="3" fillId="0" borderId="0" xfId="50" applyFont="1" applyFill="1" applyBorder="1" applyAlignment="1" applyProtection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1" xfId="50" applyFont="1" applyFill="1" applyBorder="1" applyAlignment="1" applyProtection="1">
      <alignment horizontal="center" vertical="center" wrapText="1"/>
    </xf>
    <xf numFmtId="176" fontId="5" fillId="0" borderId="0" xfId="50" applyFont="1" applyFill="1" applyBorder="1" applyAlignment="1" applyProtection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176" fontId="5" fillId="0" borderId="2" xfId="50" applyFont="1" applyFill="1" applyBorder="1" applyAlignment="1" applyProtection="1">
      <alignment vertical="center" wrapText="1"/>
    </xf>
    <xf numFmtId="176" fontId="5" fillId="0" borderId="2" xfId="51" applyNumberFormat="1" applyFont="1" applyFill="1" applyBorder="1" applyAlignment="1" applyProtection="1">
      <alignment horizontal="center" vertical="center" wrapText="1"/>
    </xf>
    <xf numFmtId="176" fontId="5" fillId="0" borderId="0" xfId="50" applyFont="1" applyFill="1" applyBorder="1" applyAlignment="1" applyProtection="1">
      <alignment vertical="center" wrapText="1"/>
    </xf>
    <xf numFmtId="176" fontId="5" fillId="0" borderId="0" xfId="50" applyFont="1" applyFill="1" applyBorder="1" applyAlignment="1" applyProtection="1">
      <alignment horizontal="left" vertical="top" wrapText="1"/>
    </xf>
    <xf numFmtId="176" fontId="5" fillId="0" borderId="0" xfId="50" applyFont="1" applyFill="1" applyBorder="1" applyAlignment="1" applyProtection="1">
      <alignment horizontal="left" vertical="top"/>
    </xf>
    <xf numFmtId="176" fontId="1" fillId="0" borderId="0" xfId="0" applyNumberFormat="1" applyFont="1" applyFill="1" applyAlignment="1">
      <alignment horizontal="center" vertical="center"/>
    </xf>
    <xf numFmtId="0" fontId="6" fillId="0" borderId="0" xfId="49" applyFill="1"/>
    <xf numFmtId="0" fontId="7" fillId="0" borderId="0" xfId="0" applyFont="1" applyFill="1" applyBorder="1" applyAlignment="1">
      <alignment horizontal="left" vertical="center" wrapText="1"/>
    </xf>
    <xf numFmtId="0" fontId="6" fillId="0" borderId="0" xfId="49" applyFont="1" applyFill="1" applyAlignment="1"/>
    <xf numFmtId="0" fontId="8" fillId="0" borderId="0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right" vertical="center" wrapText="1"/>
    </xf>
    <xf numFmtId="177" fontId="6" fillId="0" borderId="1" xfId="49" applyNumberFormat="1" applyFont="1" applyFill="1" applyBorder="1" applyAlignment="1"/>
    <xf numFmtId="0" fontId="12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/>
    <xf numFmtId="0" fontId="13" fillId="0" borderId="1" xfId="49" applyFont="1" applyFill="1" applyBorder="1" applyAlignment="1">
      <alignment horizontal="right" vertical="center" wrapText="1"/>
    </xf>
    <xf numFmtId="0" fontId="14" fillId="0" borderId="1" xfId="49" applyFont="1" applyFill="1" applyBorder="1" applyAlignment="1"/>
    <xf numFmtId="177" fontId="9" fillId="0" borderId="1" xfId="49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6" fillId="0" borderId="0" xfId="49" applyFill="1" applyBorder="1"/>
    <xf numFmtId="0" fontId="6" fillId="0" borderId="0" xfId="49" applyFont="1" applyFill="1" applyBorder="1" applyAlignment="1"/>
    <xf numFmtId="0" fontId="9" fillId="0" borderId="0" xfId="49" applyFont="1" applyFill="1" applyBorder="1" applyAlignment="1">
      <alignment horizontal="right" vertical="center" wrapText="1"/>
    </xf>
    <xf numFmtId="178" fontId="6" fillId="0" borderId="0" xfId="49" applyNumberFormat="1" applyFont="1" applyFill="1" applyBorder="1" applyAlignment="1"/>
    <xf numFmtId="177" fontId="6" fillId="0" borderId="0" xfId="49" applyNumberFormat="1" applyFont="1" applyFill="1" applyBorder="1" applyAlignment="1"/>
    <xf numFmtId="177" fontId="14" fillId="0" borderId="0" xfId="49" applyNumberFormat="1" applyFont="1" applyFill="1" applyBorder="1" applyAlignment="1"/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2_(xin)总包清单2013.01.12" xfId="50"/>
    <cellStyle name="千位分隔 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14" sqref="I14"/>
    </sheetView>
  </sheetViews>
  <sheetFormatPr defaultColWidth="9" defaultRowHeight="14.4" outlineLevelCol="7"/>
  <cols>
    <col min="1" max="1" width="6" style="41" customWidth="1"/>
    <col min="2" max="2" width="16.25" style="41" customWidth="1"/>
    <col min="3" max="3" width="6.37962962962963" style="41" customWidth="1"/>
    <col min="4" max="5" width="18" style="41" customWidth="1"/>
    <col min="6" max="8" width="18.6296296296296" style="41" customWidth="1"/>
    <col min="9" max="9" width="9" style="41"/>
    <col min="10" max="10" width="9.37962962962963" style="41"/>
    <col min="11" max="11" width="9" style="41"/>
    <col min="12" max="12" width="12.6296296296296" style="41"/>
    <col min="13" max="16384" width="9" style="41"/>
  </cols>
  <sheetData>
    <row r="1" s="41" customFormat="1" ht="36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s="41" customFormat="1" ht="25" customHeight="1" spans="1:8">
      <c r="A2" s="42" t="s">
        <v>1</v>
      </c>
      <c r="B2" s="42"/>
      <c r="C2" s="42"/>
      <c r="D2" s="42"/>
      <c r="E2" s="42"/>
      <c r="F2" s="42"/>
      <c r="G2" s="42"/>
      <c r="H2" s="42"/>
    </row>
    <row r="3" s="41" customFormat="1" ht="36" customHeight="1" spans="1:8">
      <c r="A3" s="43" t="s">
        <v>2</v>
      </c>
      <c r="B3" s="44"/>
      <c r="C3" s="44"/>
      <c r="D3" s="44"/>
      <c r="E3" s="44"/>
      <c r="F3" s="44"/>
      <c r="G3" s="44"/>
      <c r="H3" s="44"/>
    </row>
    <row r="4" s="41" customFormat="1" ht="29" customHeight="1" spans="1:8">
      <c r="A4" s="43"/>
      <c r="B4" s="44"/>
      <c r="C4" s="44"/>
      <c r="D4" s="44"/>
      <c r="E4" s="44"/>
      <c r="F4" s="44"/>
      <c r="G4" s="44"/>
      <c r="H4" s="45" t="s">
        <v>3</v>
      </c>
    </row>
    <row r="5" s="41" customFormat="1" ht="39" customHeight="1" spans="1:8">
      <c r="A5" s="46" t="s">
        <v>4</v>
      </c>
      <c r="B5" s="46" t="s">
        <v>5</v>
      </c>
      <c r="C5" s="46" t="s">
        <v>6</v>
      </c>
      <c r="D5" s="46" t="s">
        <v>7</v>
      </c>
      <c r="E5" s="46" t="s">
        <v>8</v>
      </c>
      <c r="F5" s="47" t="s">
        <v>9</v>
      </c>
      <c r="G5" s="47" t="s">
        <v>10</v>
      </c>
      <c r="H5" s="46" t="s">
        <v>11</v>
      </c>
    </row>
    <row r="6" s="41" customFormat="1" ht="66" customHeight="1" spans="1:8">
      <c r="A6" s="46">
        <v>1</v>
      </c>
      <c r="B6" s="47" t="s">
        <v>12</v>
      </c>
      <c r="C6" s="46" t="s">
        <v>13</v>
      </c>
      <c r="D6" s="47" t="s">
        <v>14</v>
      </c>
      <c r="E6" s="47" t="s">
        <v>14</v>
      </c>
      <c r="F6" s="48">
        <f>限价清单!K26</f>
        <v>405738.0131</v>
      </c>
      <c r="G6" s="46">
        <f>限价清单!M26</f>
        <v>397616.33</v>
      </c>
      <c r="H6" s="46"/>
    </row>
    <row r="7" s="41" customFormat="1" ht="120" customHeight="1" spans="1:8">
      <c r="A7" s="49" t="s">
        <v>15</v>
      </c>
      <c r="B7" s="50"/>
      <c r="C7" s="50"/>
      <c r="D7" s="50"/>
      <c r="E7" s="50"/>
      <c r="F7" s="50"/>
      <c r="G7" s="50"/>
      <c r="H7" s="50"/>
    </row>
    <row r="8" s="41" customFormat="1" ht="16" customHeight="1" spans="1:8">
      <c r="A8" s="51"/>
      <c r="B8" s="52"/>
      <c r="C8" s="52"/>
      <c r="D8" s="52"/>
      <c r="E8" s="52"/>
      <c r="F8" s="52"/>
      <c r="G8" s="52"/>
      <c r="H8" s="52"/>
    </row>
    <row r="9" s="41" customFormat="1" ht="26" customHeight="1" spans="1:8">
      <c r="B9" s="41" t="s">
        <v>16</v>
      </c>
      <c r="F9" s="41" t="s">
        <v>17</v>
      </c>
    </row>
    <row r="10" s="41" customFormat="1" ht="26" customHeight="1"/>
    <row r="11" s="41" customFormat="1" ht="26" customHeight="1" spans="1:8">
      <c r="B11" s="41" t="s">
        <v>18</v>
      </c>
      <c r="F11" s="41" t="s">
        <v>19</v>
      </c>
    </row>
  </sheetData>
  <mergeCells count="4">
    <mergeCell ref="A1:H1"/>
    <mergeCell ref="A2:H2"/>
    <mergeCell ref="A3:H3"/>
    <mergeCell ref="A7:H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topLeftCell="A22" workbookViewId="0">
      <selection activeCell="A27" sqref="A27:M28"/>
    </sheetView>
  </sheetViews>
  <sheetFormatPr defaultColWidth="8" defaultRowHeight="24" customHeight="1"/>
  <cols>
    <col min="1" max="1" width="8.14814814814815" style="16" customWidth="1"/>
    <col min="2" max="2" width="9.33333333333333" style="16" customWidth="1"/>
    <col min="3" max="3" width="14.6666666666667" style="16" customWidth="1"/>
    <col min="4" max="4" width="23.2592592592593" style="16" customWidth="1"/>
    <col min="5" max="5" width="8.14814814814815" style="16" customWidth="1"/>
    <col min="6" max="6" width="12.2962962962963" style="16" customWidth="1"/>
    <col min="7" max="8" width="15.7037037037037" style="16" hidden="1" customWidth="1"/>
    <col min="9" max="9" width="12.4444444444444" style="16" hidden="1" customWidth="1"/>
    <col min="10" max="11" width="13.7777777777778" style="18" customWidth="1"/>
    <col min="12" max="13" width="14.0925925925926" style="18" customWidth="1"/>
    <col min="14" max="14" width="11.8888888888889" style="16" hidden="1" customWidth="1"/>
    <col min="15" max="15" width="10.4444444444444" style="16" hidden="1" customWidth="1"/>
    <col min="16" max="16" width="8" style="16"/>
    <col min="17" max="17" width="10.6666666666667" style="16"/>
    <col min="18" max="16384" width="8" style="16"/>
  </cols>
  <sheetData>
    <row r="1" s="16" customFormat="1" ht="69" customHeight="1" spans="1:1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6" customFormat="1" customHeight="1" spans="1:15">
      <c r="A2" s="20" t="s">
        <v>4</v>
      </c>
      <c r="B2" s="20" t="s">
        <v>21</v>
      </c>
      <c r="C2" s="20" t="s">
        <v>22</v>
      </c>
      <c r="D2" s="20" t="s">
        <v>23</v>
      </c>
      <c r="E2" s="20" t="s">
        <v>24</v>
      </c>
      <c r="F2" s="20" t="s">
        <v>25</v>
      </c>
      <c r="G2" s="20" t="s">
        <v>26</v>
      </c>
      <c r="H2" s="20"/>
      <c r="I2" s="20"/>
      <c r="J2" s="21" t="s">
        <v>27</v>
      </c>
      <c r="K2" s="21"/>
      <c r="L2" s="22" t="s">
        <v>28</v>
      </c>
      <c r="M2" s="21"/>
    </row>
    <row r="3" s="16" customFormat="1" customHeight="1" spans="1:15">
      <c r="A3" s="20"/>
      <c r="B3" s="20"/>
      <c r="C3" s="20"/>
      <c r="D3" s="20"/>
      <c r="E3" s="20"/>
      <c r="F3" s="20"/>
      <c r="G3" s="20" t="s">
        <v>29</v>
      </c>
      <c r="H3" s="20" t="s">
        <v>30</v>
      </c>
      <c r="I3" s="20" t="s">
        <v>31</v>
      </c>
      <c r="J3" s="21" t="s">
        <v>32</v>
      </c>
      <c r="K3" s="21" t="s">
        <v>33</v>
      </c>
      <c r="L3" s="21" t="s">
        <v>32</v>
      </c>
      <c r="M3" s="21" t="s">
        <v>33</v>
      </c>
    </row>
    <row r="4" s="16" customFormat="1" customHeight="1" spans="1:15">
      <c r="A4" s="20">
        <v>1</v>
      </c>
      <c r="B4" s="20" t="s">
        <v>34</v>
      </c>
      <c r="C4" s="23" t="s">
        <v>35</v>
      </c>
      <c r="D4" s="23" t="s">
        <v>36</v>
      </c>
      <c r="E4" s="20" t="s">
        <v>37</v>
      </c>
      <c r="F4" s="24">
        <v>631</v>
      </c>
      <c r="G4" s="24">
        <v>106.3</v>
      </c>
      <c r="H4" s="24">
        <f>ROUND(F4*G4,2)</f>
        <v>67075.3</v>
      </c>
      <c r="I4" s="24"/>
      <c r="J4" s="25">
        <f>G4</f>
        <v>106.3</v>
      </c>
      <c r="K4" s="26">
        <f t="shared" ref="K4:K25" si="0">J4*F4</f>
        <v>67075.3</v>
      </c>
      <c r="L4" s="27">
        <f>ROUND(G4*0.98,2)</f>
        <v>104.17</v>
      </c>
      <c r="M4" s="26">
        <f t="shared" ref="M4:M25" si="1">ROUND(F4*L4,2)</f>
        <v>65731.27</v>
      </c>
      <c r="N4" s="16">
        <f t="shared" ref="N4:N25" si="2">L4*0.95</f>
        <v>98.9615</v>
      </c>
      <c r="O4" s="16">
        <f t="shared" ref="O4:O25" si="3">ROUND(N4*F4,2)</f>
        <v>62444.71</v>
      </c>
    </row>
    <row r="5" s="16" customFormat="1" customHeight="1" spans="1:15">
      <c r="A5" s="20">
        <v>2</v>
      </c>
      <c r="B5" s="20" t="s">
        <v>38</v>
      </c>
      <c r="C5" s="23" t="s">
        <v>39</v>
      </c>
      <c r="D5" s="23" t="s">
        <v>40</v>
      </c>
      <c r="E5" s="20" t="s">
        <v>37</v>
      </c>
      <c r="F5" s="24">
        <v>442</v>
      </c>
      <c r="G5" s="24">
        <v>60.45</v>
      </c>
      <c r="H5" s="24">
        <f t="shared" ref="H4:H25" si="4">ROUND(F5*G5,2)</f>
        <v>26718.9</v>
      </c>
      <c r="I5" s="24"/>
      <c r="J5" s="25">
        <f t="shared" ref="J5:J25" si="5">G5</f>
        <v>60.45</v>
      </c>
      <c r="K5" s="26">
        <f t="shared" si="0"/>
        <v>26718.9</v>
      </c>
      <c r="L5" s="27">
        <f t="shared" ref="L5:L25" si="6">ROUND(G5*0.98,2)</f>
        <v>59.24</v>
      </c>
      <c r="M5" s="26">
        <f t="shared" si="1"/>
        <v>26184.08</v>
      </c>
      <c r="N5" s="16">
        <f t="shared" si="2"/>
        <v>56.278</v>
      </c>
      <c r="O5" s="16">
        <f t="shared" si="3"/>
        <v>24874.88</v>
      </c>
    </row>
    <row r="6" s="16" customFormat="1" customHeight="1" spans="1:15">
      <c r="A6" s="20">
        <v>3</v>
      </c>
      <c r="B6" s="20" t="s">
        <v>41</v>
      </c>
      <c r="C6" s="23" t="s">
        <v>42</v>
      </c>
      <c r="D6" s="23" t="s">
        <v>43</v>
      </c>
      <c r="E6" s="20" t="s">
        <v>37</v>
      </c>
      <c r="F6" s="24">
        <v>189</v>
      </c>
      <c r="G6" s="24">
        <v>13.77</v>
      </c>
      <c r="H6" s="24">
        <f t="shared" si="4"/>
        <v>2602.53</v>
      </c>
      <c r="I6" s="24"/>
      <c r="J6" s="25">
        <f t="shared" si="5"/>
        <v>13.77</v>
      </c>
      <c r="K6" s="26">
        <f t="shared" si="0"/>
        <v>2602.53</v>
      </c>
      <c r="L6" s="27">
        <f t="shared" si="6"/>
        <v>13.49</v>
      </c>
      <c r="M6" s="26">
        <f t="shared" si="1"/>
        <v>2549.61</v>
      </c>
      <c r="N6" s="16">
        <f t="shared" si="2"/>
        <v>12.8155</v>
      </c>
      <c r="O6" s="16">
        <f t="shared" si="3"/>
        <v>2422.13</v>
      </c>
    </row>
    <row r="7" s="16" customFormat="1" customHeight="1" spans="1:15">
      <c r="A7" s="20">
        <v>4</v>
      </c>
      <c r="B7" s="20" t="s">
        <v>44</v>
      </c>
      <c r="C7" s="23" t="s">
        <v>45</v>
      </c>
      <c r="D7" s="23" t="s">
        <v>46</v>
      </c>
      <c r="E7" s="20" t="s">
        <v>37</v>
      </c>
      <c r="F7" s="24">
        <v>7.9</v>
      </c>
      <c r="G7" s="24">
        <v>1344.22</v>
      </c>
      <c r="H7" s="24">
        <f t="shared" si="4"/>
        <v>10619.34</v>
      </c>
      <c r="I7" s="24"/>
      <c r="J7" s="25">
        <f t="shared" si="5"/>
        <v>1344.22</v>
      </c>
      <c r="K7" s="26">
        <f t="shared" si="0"/>
        <v>10619.338</v>
      </c>
      <c r="L7" s="27">
        <f t="shared" si="6"/>
        <v>1317.34</v>
      </c>
      <c r="M7" s="26">
        <f t="shared" si="1"/>
        <v>10406.99</v>
      </c>
      <c r="N7" s="16">
        <f t="shared" si="2"/>
        <v>1251.473</v>
      </c>
      <c r="O7" s="16">
        <f t="shared" si="3"/>
        <v>9886.64</v>
      </c>
    </row>
    <row r="8" s="16" customFormat="1" customHeight="1" spans="1:15">
      <c r="A8" s="20">
        <v>5</v>
      </c>
      <c r="B8" s="20" t="s">
        <v>47</v>
      </c>
      <c r="C8" s="23" t="s">
        <v>48</v>
      </c>
      <c r="D8" s="23" t="s">
        <v>49</v>
      </c>
      <c r="E8" s="20" t="s">
        <v>37</v>
      </c>
      <c r="F8" s="24">
        <v>7.9</v>
      </c>
      <c r="G8" s="24">
        <v>59.51</v>
      </c>
      <c r="H8" s="24">
        <f t="shared" si="4"/>
        <v>470.13</v>
      </c>
      <c r="I8" s="24"/>
      <c r="J8" s="25">
        <f t="shared" si="5"/>
        <v>59.51</v>
      </c>
      <c r="K8" s="26">
        <f t="shared" si="0"/>
        <v>470.129</v>
      </c>
      <c r="L8" s="27">
        <f t="shared" si="6"/>
        <v>58.32</v>
      </c>
      <c r="M8" s="26">
        <f t="shared" si="1"/>
        <v>460.73</v>
      </c>
      <c r="N8" s="16">
        <f t="shared" si="2"/>
        <v>55.404</v>
      </c>
      <c r="O8" s="16">
        <f t="shared" si="3"/>
        <v>437.69</v>
      </c>
    </row>
    <row r="9" s="16" customFormat="1" customHeight="1" spans="1:15">
      <c r="A9" s="20">
        <v>6</v>
      </c>
      <c r="B9" s="20" t="s">
        <v>50</v>
      </c>
      <c r="C9" s="23" t="s">
        <v>51</v>
      </c>
      <c r="D9" s="23" t="s">
        <v>52</v>
      </c>
      <c r="E9" s="20" t="s">
        <v>53</v>
      </c>
      <c r="F9" s="24">
        <v>1</v>
      </c>
      <c r="G9" s="24">
        <v>155.31</v>
      </c>
      <c r="H9" s="24">
        <f t="shared" si="4"/>
        <v>155.31</v>
      </c>
      <c r="I9" s="24"/>
      <c r="J9" s="25">
        <f t="shared" si="5"/>
        <v>155.31</v>
      </c>
      <c r="K9" s="26">
        <f t="shared" si="0"/>
        <v>155.31</v>
      </c>
      <c r="L9" s="27">
        <f t="shared" si="6"/>
        <v>152.2</v>
      </c>
      <c r="M9" s="26">
        <f t="shared" si="1"/>
        <v>152.2</v>
      </c>
      <c r="N9" s="16">
        <f t="shared" si="2"/>
        <v>144.59</v>
      </c>
      <c r="O9" s="16">
        <f t="shared" si="3"/>
        <v>144.59</v>
      </c>
    </row>
    <row r="10" s="16" customFormat="1" customHeight="1" spans="1:15">
      <c r="A10" s="20">
        <v>7</v>
      </c>
      <c r="B10" s="20" t="s">
        <v>54</v>
      </c>
      <c r="C10" s="23" t="s">
        <v>55</v>
      </c>
      <c r="D10" s="23" t="s">
        <v>56</v>
      </c>
      <c r="E10" s="20" t="s">
        <v>37</v>
      </c>
      <c r="F10" s="24">
        <v>17</v>
      </c>
      <c r="G10" s="24">
        <v>649.88</v>
      </c>
      <c r="H10" s="24">
        <f t="shared" si="4"/>
        <v>11047.96</v>
      </c>
      <c r="I10" s="24"/>
      <c r="J10" s="25">
        <f t="shared" si="5"/>
        <v>649.88</v>
      </c>
      <c r="K10" s="26">
        <f t="shared" si="0"/>
        <v>11047.96</v>
      </c>
      <c r="L10" s="27">
        <f t="shared" si="6"/>
        <v>636.88</v>
      </c>
      <c r="M10" s="26">
        <f t="shared" si="1"/>
        <v>10826.96</v>
      </c>
      <c r="N10" s="16">
        <f t="shared" si="2"/>
        <v>605.036</v>
      </c>
      <c r="O10" s="16">
        <f t="shared" si="3"/>
        <v>10285.61</v>
      </c>
    </row>
    <row r="11" s="16" customFormat="1" customHeight="1" spans="1:15">
      <c r="A11" s="20">
        <v>8</v>
      </c>
      <c r="B11" s="20" t="s">
        <v>57</v>
      </c>
      <c r="C11" s="23" t="s">
        <v>58</v>
      </c>
      <c r="D11" s="23" t="s">
        <v>59</v>
      </c>
      <c r="E11" s="20" t="s">
        <v>37</v>
      </c>
      <c r="F11" s="24">
        <v>37.09</v>
      </c>
      <c r="G11" s="24">
        <v>1315.49</v>
      </c>
      <c r="H11" s="24">
        <f t="shared" si="4"/>
        <v>48791.52</v>
      </c>
      <c r="I11" s="24"/>
      <c r="J11" s="25">
        <f t="shared" si="5"/>
        <v>1315.49</v>
      </c>
      <c r="K11" s="26">
        <f t="shared" si="0"/>
        <v>48791.5241</v>
      </c>
      <c r="L11" s="27">
        <f t="shared" si="6"/>
        <v>1289.18</v>
      </c>
      <c r="M11" s="26">
        <f t="shared" si="1"/>
        <v>47815.69</v>
      </c>
      <c r="N11" s="16">
        <f t="shared" si="2"/>
        <v>1224.721</v>
      </c>
      <c r="O11" s="16">
        <f t="shared" si="3"/>
        <v>45424.9</v>
      </c>
    </row>
    <row r="12" s="16" customFormat="1" customHeight="1" spans="1:15">
      <c r="A12" s="20">
        <v>9</v>
      </c>
      <c r="B12" s="20" t="s">
        <v>60</v>
      </c>
      <c r="C12" s="23" t="s">
        <v>61</v>
      </c>
      <c r="D12" s="23" t="s">
        <v>62</v>
      </c>
      <c r="E12" s="20" t="s">
        <v>63</v>
      </c>
      <c r="F12" s="24">
        <v>78</v>
      </c>
      <c r="G12" s="24">
        <v>34.16</v>
      </c>
      <c r="H12" s="24">
        <f t="shared" si="4"/>
        <v>2664.48</v>
      </c>
      <c r="I12" s="24"/>
      <c r="J12" s="25">
        <f t="shared" si="5"/>
        <v>34.16</v>
      </c>
      <c r="K12" s="26">
        <f t="shared" si="0"/>
        <v>2664.48</v>
      </c>
      <c r="L12" s="27">
        <f t="shared" si="6"/>
        <v>33.48</v>
      </c>
      <c r="M12" s="26">
        <f t="shared" si="1"/>
        <v>2611.44</v>
      </c>
      <c r="N12" s="16">
        <f t="shared" si="2"/>
        <v>31.806</v>
      </c>
      <c r="O12" s="16">
        <f t="shared" si="3"/>
        <v>2480.87</v>
      </c>
    </row>
    <row r="13" s="16" customFormat="1" customHeight="1" spans="1:15">
      <c r="A13" s="20">
        <v>10</v>
      </c>
      <c r="B13" s="20" t="s">
        <v>64</v>
      </c>
      <c r="C13" s="23" t="s">
        <v>65</v>
      </c>
      <c r="D13" s="23" t="s">
        <v>66</v>
      </c>
      <c r="E13" s="20" t="s">
        <v>63</v>
      </c>
      <c r="F13" s="24">
        <v>78</v>
      </c>
      <c r="G13" s="24">
        <v>93.29</v>
      </c>
      <c r="H13" s="24">
        <f t="shared" si="4"/>
        <v>7276.62</v>
      </c>
      <c r="I13" s="24"/>
      <c r="J13" s="25">
        <f t="shared" si="5"/>
        <v>93.29</v>
      </c>
      <c r="K13" s="26">
        <f t="shared" si="0"/>
        <v>7276.62</v>
      </c>
      <c r="L13" s="27">
        <f t="shared" si="6"/>
        <v>91.42</v>
      </c>
      <c r="M13" s="26">
        <f t="shared" si="1"/>
        <v>7130.76</v>
      </c>
      <c r="N13" s="16">
        <f t="shared" si="2"/>
        <v>86.849</v>
      </c>
      <c r="O13" s="16">
        <f t="shared" si="3"/>
        <v>6774.22</v>
      </c>
    </row>
    <row r="14" s="16" customFormat="1" customHeight="1" spans="1:15">
      <c r="A14" s="20">
        <v>11</v>
      </c>
      <c r="B14" s="20" t="s">
        <v>67</v>
      </c>
      <c r="C14" s="23" t="s">
        <v>68</v>
      </c>
      <c r="D14" s="23" t="s">
        <v>69</v>
      </c>
      <c r="E14" s="20" t="s">
        <v>63</v>
      </c>
      <c r="F14" s="24">
        <v>78</v>
      </c>
      <c r="G14" s="24">
        <v>128.07</v>
      </c>
      <c r="H14" s="24">
        <f t="shared" si="4"/>
        <v>9989.46</v>
      </c>
      <c r="I14" s="24"/>
      <c r="J14" s="25">
        <f t="shared" si="5"/>
        <v>128.07</v>
      </c>
      <c r="K14" s="26">
        <f t="shared" si="0"/>
        <v>9989.46</v>
      </c>
      <c r="L14" s="27">
        <f t="shared" si="6"/>
        <v>125.51</v>
      </c>
      <c r="M14" s="26">
        <f t="shared" si="1"/>
        <v>9789.78</v>
      </c>
      <c r="N14" s="16">
        <f t="shared" si="2"/>
        <v>119.2345</v>
      </c>
      <c r="O14" s="16">
        <f t="shared" si="3"/>
        <v>9300.29</v>
      </c>
    </row>
    <row r="15" s="16" customFormat="1" customHeight="1" spans="1:15">
      <c r="A15" s="20">
        <v>12</v>
      </c>
      <c r="B15" s="20" t="s">
        <v>70</v>
      </c>
      <c r="C15" s="23" t="s">
        <v>71</v>
      </c>
      <c r="D15" s="23" t="s">
        <v>72</v>
      </c>
      <c r="E15" s="20" t="s">
        <v>73</v>
      </c>
      <c r="F15" s="24">
        <v>8.12</v>
      </c>
      <c r="G15" s="24">
        <v>1860.35</v>
      </c>
      <c r="H15" s="24">
        <f t="shared" si="4"/>
        <v>15106.04</v>
      </c>
      <c r="I15" s="24"/>
      <c r="J15" s="25">
        <f t="shared" si="5"/>
        <v>1860.35</v>
      </c>
      <c r="K15" s="26">
        <f t="shared" si="0"/>
        <v>15106.042</v>
      </c>
      <c r="L15" s="27">
        <f t="shared" si="6"/>
        <v>1823.14</v>
      </c>
      <c r="M15" s="26">
        <f t="shared" si="1"/>
        <v>14803.9</v>
      </c>
      <c r="N15" s="16">
        <f t="shared" si="2"/>
        <v>1731.983</v>
      </c>
      <c r="O15" s="16">
        <f t="shared" si="3"/>
        <v>14063.7</v>
      </c>
    </row>
    <row r="16" s="16" customFormat="1" customHeight="1" spans="1:15">
      <c r="A16" s="20">
        <v>13</v>
      </c>
      <c r="B16" s="20" t="s">
        <v>74</v>
      </c>
      <c r="C16" s="23" t="s">
        <v>75</v>
      </c>
      <c r="D16" s="23" t="s">
        <v>76</v>
      </c>
      <c r="E16" s="20" t="s">
        <v>77</v>
      </c>
      <c r="F16" s="24">
        <v>4</v>
      </c>
      <c r="G16" s="28">
        <v>12779.27</v>
      </c>
      <c r="H16" s="24">
        <f t="shared" si="4"/>
        <v>51117.08</v>
      </c>
      <c r="I16" s="24"/>
      <c r="J16" s="25">
        <f t="shared" si="5"/>
        <v>12779.27</v>
      </c>
      <c r="K16" s="26">
        <f t="shared" si="0"/>
        <v>51117.08</v>
      </c>
      <c r="L16" s="27">
        <f t="shared" si="6"/>
        <v>12523.68</v>
      </c>
      <c r="M16" s="26">
        <f t="shared" si="1"/>
        <v>50094.72</v>
      </c>
      <c r="N16" s="16">
        <f t="shared" si="2"/>
        <v>11897.496</v>
      </c>
      <c r="O16" s="16">
        <f t="shared" si="3"/>
        <v>47589.98</v>
      </c>
    </row>
    <row r="17" s="16" customFormat="1" customHeight="1" spans="1:16">
      <c r="A17" s="20">
        <v>14</v>
      </c>
      <c r="B17" s="20" t="s">
        <v>78</v>
      </c>
      <c r="C17" s="23" t="s">
        <v>79</v>
      </c>
      <c r="D17" s="23" t="s">
        <v>80</v>
      </c>
      <c r="E17" s="20" t="s">
        <v>81</v>
      </c>
      <c r="F17" s="24">
        <v>650</v>
      </c>
      <c r="G17" s="24">
        <v>126.77</v>
      </c>
      <c r="H17" s="24">
        <f t="shared" si="4"/>
        <v>82400.5</v>
      </c>
      <c r="I17" s="24"/>
      <c r="J17" s="25">
        <f t="shared" si="5"/>
        <v>126.77</v>
      </c>
      <c r="K17" s="26">
        <f t="shared" si="0"/>
        <v>82400.5</v>
      </c>
      <c r="L17" s="27">
        <f t="shared" si="6"/>
        <v>124.23</v>
      </c>
      <c r="M17" s="26">
        <f t="shared" si="1"/>
        <v>80749.5</v>
      </c>
      <c r="N17" s="16">
        <f t="shared" si="2"/>
        <v>118.0185</v>
      </c>
      <c r="O17" s="16">
        <f t="shared" si="3"/>
        <v>76712.03</v>
      </c>
    </row>
    <row r="18" s="16" customFormat="1" customHeight="1" spans="1:16">
      <c r="A18" s="20">
        <v>15</v>
      </c>
      <c r="B18" s="20" t="s">
        <v>82</v>
      </c>
      <c r="C18" s="23" t="s">
        <v>83</v>
      </c>
      <c r="D18" s="23" t="s">
        <v>84</v>
      </c>
      <c r="E18" s="20" t="s">
        <v>81</v>
      </c>
      <c r="F18" s="24">
        <v>160</v>
      </c>
      <c r="G18" s="24">
        <v>66.63</v>
      </c>
      <c r="H18" s="24">
        <f t="shared" si="4"/>
        <v>10660.8</v>
      </c>
      <c r="I18" s="24"/>
      <c r="J18" s="25">
        <f t="shared" si="5"/>
        <v>66.63</v>
      </c>
      <c r="K18" s="26">
        <f t="shared" si="0"/>
        <v>10660.8</v>
      </c>
      <c r="L18" s="27">
        <f t="shared" si="6"/>
        <v>65.3</v>
      </c>
      <c r="M18" s="26">
        <f t="shared" si="1"/>
        <v>10448</v>
      </c>
      <c r="N18" s="16">
        <f t="shared" si="2"/>
        <v>62.035</v>
      </c>
      <c r="O18" s="16">
        <f t="shared" si="3"/>
        <v>9925.6</v>
      </c>
    </row>
    <row r="19" s="16" customFormat="1" customHeight="1" spans="1:16">
      <c r="A19" s="20">
        <v>16</v>
      </c>
      <c r="B19" s="20" t="s">
        <v>85</v>
      </c>
      <c r="C19" s="23" t="s">
        <v>86</v>
      </c>
      <c r="D19" s="23" t="s">
        <v>87</v>
      </c>
      <c r="E19" s="20" t="s">
        <v>63</v>
      </c>
      <c r="F19" s="24">
        <v>78</v>
      </c>
      <c r="G19" s="24">
        <v>65.44</v>
      </c>
      <c r="H19" s="24">
        <f t="shared" si="4"/>
        <v>5104.32</v>
      </c>
      <c r="I19" s="24"/>
      <c r="J19" s="25">
        <f t="shared" si="5"/>
        <v>65.44</v>
      </c>
      <c r="K19" s="26">
        <f t="shared" si="0"/>
        <v>5104.32</v>
      </c>
      <c r="L19" s="27">
        <f t="shared" si="6"/>
        <v>64.13</v>
      </c>
      <c r="M19" s="26">
        <f t="shared" si="1"/>
        <v>5002.14</v>
      </c>
      <c r="N19" s="16">
        <f t="shared" si="2"/>
        <v>60.9235</v>
      </c>
      <c r="O19" s="16">
        <f t="shared" si="3"/>
        <v>4752.03</v>
      </c>
    </row>
    <row r="20" s="16" customFormat="1" customHeight="1" spans="1:16">
      <c r="A20" s="20">
        <v>17</v>
      </c>
      <c r="B20" s="20" t="s">
        <v>88</v>
      </c>
      <c r="C20" s="23" t="s">
        <v>89</v>
      </c>
      <c r="D20" s="23" t="s">
        <v>90</v>
      </c>
      <c r="E20" s="20" t="s">
        <v>77</v>
      </c>
      <c r="F20" s="24">
        <v>1</v>
      </c>
      <c r="G20" s="24">
        <v>3575.59</v>
      </c>
      <c r="H20" s="24">
        <f t="shared" si="4"/>
        <v>3575.59</v>
      </c>
      <c r="I20" s="24"/>
      <c r="J20" s="25">
        <f t="shared" si="5"/>
        <v>3575.59</v>
      </c>
      <c r="K20" s="26">
        <f t="shared" si="0"/>
        <v>3575.59</v>
      </c>
      <c r="L20" s="29">
        <v>3504.01</v>
      </c>
      <c r="M20" s="26">
        <f t="shared" si="1"/>
        <v>3504.01</v>
      </c>
      <c r="N20" s="16">
        <f t="shared" si="2"/>
        <v>3328.8095</v>
      </c>
      <c r="O20" s="16">
        <f t="shared" si="3"/>
        <v>3328.81</v>
      </c>
    </row>
    <row r="21" s="16" customFormat="1" customHeight="1" spans="1:16">
      <c r="A21" s="20">
        <v>18</v>
      </c>
      <c r="B21" s="20" t="s">
        <v>91</v>
      </c>
      <c r="C21" s="23" t="s">
        <v>75</v>
      </c>
      <c r="D21" s="23" t="s">
        <v>92</v>
      </c>
      <c r="E21" s="20" t="s">
        <v>77</v>
      </c>
      <c r="F21" s="24">
        <v>1</v>
      </c>
      <c r="G21" s="28">
        <v>11510.78</v>
      </c>
      <c r="H21" s="24">
        <f t="shared" si="4"/>
        <v>11510.78</v>
      </c>
      <c r="I21" s="24"/>
      <c r="J21" s="25">
        <f t="shared" si="5"/>
        <v>11510.78</v>
      </c>
      <c r="K21" s="26">
        <f t="shared" si="0"/>
        <v>11510.78</v>
      </c>
      <c r="L21" s="29">
        <v>11280</v>
      </c>
      <c r="M21" s="26">
        <f t="shared" si="1"/>
        <v>11280</v>
      </c>
      <c r="N21" s="16">
        <f t="shared" si="2"/>
        <v>10716</v>
      </c>
      <c r="O21" s="16">
        <f t="shared" si="3"/>
        <v>10716</v>
      </c>
    </row>
    <row r="22" s="16" customFormat="1" customHeight="1" spans="1:16">
      <c r="A22" s="20">
        <v>19</v>
      </c>
      <c r="B22" s="20" t="s">
        <v>93</v>
      </c>
      <c r="C22" s="23" t="s">
        <v>94</v>
      </c>
      <c r="D22" s="23" t="s">
        <v>95</v>
      </c>
      <c r="E22" s="20" t="s">
        <v>63</v>
      </c>
      <c r="F22" s="24">
        <v>515</v>
      </c>
      <c r="G22" s="24">
        <v>2.13</v>
      </c>
      <c r="H22" s="24">
        <f t="shared" si="4"/>
        <v>1096.95</v>
      </c>
      <c r="I22" s="24"/>
      <c r="J22" s="25">
        <f t="shared" si="5"/>
        <v>2.13</v>
      </c>
      <c r="K22" s="26">
        <f t="shared" si="0"/>
        <v>1096.95</v>
      </c>
      <c r="L22" s="27">
        <f t="shared" si="6"/>
        <v>2.09</v>
      </c>
      <c r="M22" s="26">
        <f t="shared" si="1"/>
        <v>1076.35</v>
      </c>
      <c r="N22" s="16">
        <f t="shared" si="2"/>
        <v>1.9855</v>
      </c>
      <c r="O22" s="16">
        <f t="shared" si="3"/>
        <v>1022.53</v>
      </c>
    </row>
    <row r="23" s="16" customFormat="1" customHeight="1" spans="1:16">
      <c r="A23" s="20">
        <v>20</v>
      </c>
      <c r="B23" s="20" t="s">
        <v>96</v>
      </c>
      <c r="C23" s="23" t="s">
        <v>97</v>
      </c>
      <c r="D23" s="23" t="s">
        <v>98</v>
      </c>
      <c r="E23" s="20" t="s">
        <v>99</v>
      </c>
      <c r="F23" s="24">
        <v>20</v>
      </c>
      <c r="G23" s="24">
        <v>130.97</v>
      </c>
      <c r="H23" s="24">
        <f t="shared" si="4"/>
        <v>2619.4</v>
      </c>
      <c r="I23" s="24"/>
      <c r="J23" s="25">
        <f t="shared" si="5"/>
        <v>130.97</v>
      </c>
      <c r="K23" s="26">
        <f t="shared" si="0"/>
        <v>2619.4</v>
      </c>
      <c r="L23" s="27">
        <f t="shared" si="6"/>
        <v>128.35</v>
      </c>
      <c r="M23" s="26">
        <f t="shared" si="1"/>
        <v>2567</v>
      </c>
      <c r="N23" s="16">
        <f t="shared" si="2"/>
        <v>121.9325</v>
      </c>
      <c r="O23" s="16">
        <f t="shared" si="3"/>
        <v>2438.65</v>
      </c>
    </row>
    <row r="24" s="16" customFormat="1" customHeight="1" spans="1:16">
      <c r="A24" s="20">
        <v>21</v>
      </c>
      <c r="B24" s="20" t="s">
        <v>100</v>
      </c>
      <c r="C24" s="23" t="s">
        <v>101</v>
      </c>
      <c r="D24" s="23" t="s">
        <v>102</v>
      </c>
      <c r="E24" s="20" t="s">
        <v>99</v>
      </c>
      <c r="F24" s="24">
        <v>20</v>
      </c>
      <c r="G24" s="24">
        <v>79.75</v>
      </c>
      <c r="H24" s="24">
        <f t="shared" si="4"/>
        <v>1595</v>
      </c>
      <c r="I24" s="24"/>
      <c r="J24" s="25">
        <f t="shared" si="5"/>
        <v>79.75</v>
      </c>
      <c r="K24" s="26">
        <f t="shared" si="0"/>
        <v>1595</v>
      </c>
      <c r="L24" s="27">
        <f t="shared" si="6"/>
        <v>78.16</v>
      </c>
      <c r="M24" s="26">
        <f t="shared" si="1"/>
        <v>1563.2</v>
      </c>
      <c r="N24" s="16">
        <f t="shared" si="2"/>
        <v>74.252</v>
      </c>
      <c r="O24" s="16">
        <f t="shared" si="3"/>
        <v>1485.04</v>
      </c>
    </row>
    <row r="25" s="16" customFormat="1" customHeight="1" spans="1:16">
      <c r="A25" s="20">
        <v>22</v>
      </c>
      <c r="B25" s="20" t="s">
        <v>103</v>
      </c>
      <c r="C25" s="23" t="s">
        <v>104</v>
      </c>
      <c r="D25" s="23" t="s">
        <v>105</v>
      </c>
      <c r="E25" s="20" t="s">
        <v>106</v>
      </c>
      <c r="F25" s="24">
        <v>300</v>
      </c>
      <c r="G25" s="24">
        <v>111.8</v>
      </c>
      <c r="H25" s="24">
        <f t="shared" si="4"/>
        <v>33540</v>
      </c>
      <c r="I25" s="24"/>
      <c r="J25" s="25">
        <f t="shared" si="5"/>
        <v>111.8</v>
      </c>
      <c r="K25" s="26">
        <f t="shared" si="0"/>
        <v>33540</v>
      </c>
      <c r="L25" s="27">
        <f t="shared" si="6"/>
        <v>109.56</v>
      </c>
      <c r="M25" s="26">
        <f t="shared" si="1"/>
        <v>32868</v>
      </c>
      <c r="N25" s="16">
        <f t="shared" si="2"/>
        <v>104.082</v>
      </c>
      <c r="O25" s="16">
        <f t="shared" si="3"/>
        <v>31224.6</v>
      </c>
    </row>
    <row r="26" s="16" customFormat="1" customHeight="1" spans="1:16">
      <c r="A26" s="20" t="s">
        <v>107</v>
      </c>
      <c r="B26" s="20"/>
      <c r="C26" s="20"/>
      <c r="D26" s="20"/>
      <c r="E26" s="20"/>
      <c r="F26" s="20"/>
      <c r="G26" s="20"/>
      <c r="H26" s="24">
        <f t="shared" ref="H26:M26" si="7">SUM(H4:H25)</f>
        <v>405738.01</v>
      </c>
      <c r="I26" s="24"/>
      <c r="J26" s="25"/>
      <c r="K26" s="30">
        <f t="shared" si="7"/>
        <v>405738.0131</v>
      </c>
      <c r="L26" s="27"/>
      <c r="M26" s="24">
        <f t="shared" si="7"/>
        <v>397616.33</v>
      </c>
      <c r="O26" s="16">
        <f>SUM(O4:O25)</f>
        <v>377735.5</v>
      </c>
    </row>
    <row r="27" s="17" customFormat="1" ht="40" customHeight="1" spans="1:16">
      <c r="C27" s="31"/>
      <c r="D27" s="17"/>
      <c r="E27" s="17"/>
      <c r="H27" s="32"/>
      <c r="I27" s="32"/>
      <c r="J27" s="33"/>
      <c r="K27" s="33"/>
      <c r="L27" s="32"/>
      <c r="M27" s="32"/>
    </row>
    <row r="28" s="17" customFormat="1" ht="30" customHeight="1" spans="1:16">
      <c r="C28" s="31"/>
      <c r="D28" s="17"/>
      <c r="E28" s="17"/>
      <c r="H28" s="32"/>
      <c r="I28" s="32"/>
      <c r="J28" s="33"/>
      <c r="K28" s="33"/>
      <c r="L28" s="32"/>
      <c r="M28" s="32"/>
    </row>
    <row r="29" s="16" customFormat="1" customHeight="1" spans="1:16">
      <c r="I29" s="34"/>
      <c r="J29" s="35"/>
      <c r="K29" s="36"/>
      <c r="L29" s="35"/>
      <c r="M29" s="36"/>
      <c r="N29" s="34"/>
      <c r="O29" s="34"/>
      <c r="P29" s="34"/>
    </row>
    <row r="30" s="16" customFormat="1" customHeight="1" spans="1:16">
      <c r="I30" s="34"/>
      <c r="J30" s="35"/>
      <c r="K30" s="36"/>
      <c r="L30" s="35"/>
      <c r="M30" s="36"/>
      <c r="N30" s="34"/>
      <c r="O30" s="34"/>
      <c r="P30" s="34"/>
    </row>
    <row r="31" s="16" customFormat="1" customHeight="1" spans="1:16">
      <c r="I31" s="34"/>
      <c r="J31" s="35"/>
      <c r="K31" s="36"/>
      <c r="L31" s="35"/>
      <c r="M31" s="36"/>
      <c r="N31" s="34"/>
      <c r="O31" s="34"/>
      <c r="P31" s="34"/>
    </row>
    <row r="32" s="16" customFormat="1" customHeight="1" spans="1:16">
      <c r="I32" s="34"/>
      <c r="J32" s="35"/>
      <c r="K32" s="36"/>
      <c r="L32" s="35"/>
      <c r="M32" s="36"/>
      <c r="N32" s="34"/>
      <c r="O32" s="34"/>
      <c r="P32" s="34"/>
    </row>
    <row r="33" s="16" customFormat="1" customHeight="1" spans="9:16">
      <c r="I33" s="34"/>
      <c r="J33" s="35"/>
      <c r="K33" s="36"/>
      <c r="L33" s="35"/>
      <c r="M33" s="36"/>
      <c r="N33" s="34"/>
      <c r="O33" s="34"/>
      <c r="P33" s="34"/>
    </row>
    <row r="34" s="16" customFormat="1" customHeight="1" spans="9:16">
      <c r="I34" s="34"/>
      <c r="J34" s="35"/>
      <c r="K34" s="36"/>
      <c r="L34" s="35"/>
      <c r="M34" s="36"/>
      <c r="N34" s="34"/>
      <c r="O34" s="34"/>
      <c r="P34" s="34"/>
    </row>
    <row r="35" s="16" customFormat="1" customHeight="1" spans="9:16">
      <c r="I35" s="34"/>
      <c r="J35" s="35"/>
      <c r="K35" s="36"/>
      <c r="L35" s="35"/>
      <c r="M35" s="36"/>
      <c r="N35" s="34"/>
      <c r="O35" s="34"/>
      <c r="P35" s="34"/>
    </row>
    <row r="36" s="16" customFormat="1" customHeight="1" spans="9:16">
      <c r="I36" s="34"/>
      <c r="J36" s="35"/>
      <c r="K36" s="36"/>
      <c r="L36" s="35"/>
      <c r="M36" s="36"/>
      <c r="N36" s="34"/>
      <c r="O36" s="34"/>
      <c r="P36" s="34"/>
    </row>
    <row r="37" s="16" customFormat="1" customHeight="1" spans="9:16">
      <c r="I37" s="34"/>
      <c r="J37" s="35"/>
      <c r="K37" s="36"/>
      <c r="L37" s="35"/>
      <c r="M37" s="36"/>
      <c r="N37" s="34"/>
      <c r="O37" s="34"/>
      <c r="P37" s="34"/>
    </row>
    <row r="38" s="16" customFormat="1" customHeight="1" spans="9:16">
      <c r="I38" s="34"/>
      <c r="J38" s="37"/>
      <c r="K38" s="36"/>
      <c r="L38" s="37"/>
      <c r="M38" s="36"/>
      <c r="N38" s="34"/>
      <c r="O38" s="34"/>
      <c r="P38" s="34"/>
    </row>
    <row r="39" s="16" customFormat="1" customHeight="1" spans="9:16">
      <c r="I39" s="34"/>
      <c r="J39" s="35"/>
      <c r="K39" s="36"/>
      <c r="L39" s="35"/>
      <c r="M39" s="36"/>
      <c r="N39" s="34"/>
      <c r="O39" s="34"/>
      <c r="P39" s="34"/>
    </row>
    <row r="40" s="16" customFormat="1" customHeight="1" spans="9:16">
      <c r="I40" s="34"/>
      <c r="J40" s="35"/>
      <c r="K40" s="36"/>
      <c r="L40" s="35"/>
      <c r="M40" s="36"/>
      <c r="N40" s="34"/>
      <c r="O40" s="34"/>
      <c r="P40" s="34"/>
    </row>
    <row r="41" s="16" customFormat="1" customHeight="1" spans="9:16">
      <c r="I41" s="34"/>
      <c r="J41" s="35"/>
      <c r="K41" s="36"/>
      <c r="L41" s="35"/>
      <c r="M41" s="36"/>
      <c r="N41" s="34"/>
      <c r="O41" s="34"/>
      <c r="P41" s="34"/>
    </row>
    <row r="42" s="16" customFormat="1" customHeight="1" spans="9:16">
      <c r="I42" s="34"/>
      <c r="J42" s="38"/>
      <c r="K42" s="36"/>
      <c r="L42" s="38"/>
      <c r="M42" s="36"/>
      <c r="N42" s="34"/>
      <c r="O42" s="34"/>
      <c r="P42" s="34"/>
    </row>
    <row r="43" s="16" customFormat="1" customHeight="1" spans="9:16">
      <c r="I43" s="34"/>
      <c r="J43" s="35"/>
      <c r="K43" s="36"/>
      <c r="L43" s="35"/>
      <c r="M43" s="36"/>
      <c r="N43" s="34"/>
      <c r="O43" s="34"/>
      <c r="P43" s="34"/>
    </row>
    <row r="44" s="16" customFormat="1" customHeight="1" spans="9:16">
      <c r="I44" s="34"/>
      <c r="J44" s="35"/>
      <c r="K44" s="36"/>
      <c r="L44" s="35"/>
      <c r="M44" s="36"/>
      <c r="N44" s="34"/>
      <c r="O44" s="34"/>
      <c r="P44" s="34"/>
    </row>
    <row r="45" s="16" customFormat="1" customHeight="1" spans="9:16">
      <c r="I45" s="34"/>
      <c r="J45" s="35"/>
      <c r="K45" s="36"/>
      <c r="L45" s="35"/>
      <c r="M45" s="36"/>
      <c r="N45" s="34"/>
      <c r="O45" s="34"/>
      <c r="P45" s="34"/>
    </row>
    <row r="46" s="16" customFormat="1" customHeight="1" spans="9:16">
      <c r="I46" s="34"/>
      <c r="J46" s="35"/>
      <c r="K46" s="36"/>
      <c r="L46" s="35"/>
      <c r="M46" s="36"/>
      <c r="N46" s="34"/>
      <c r="O46" s="34"/>
      <c r="P46" s="34"/>
    </row>
    <row r="47" s="16" customFormat="1" customHeight="1" spans="9:16">
      <c r="I47" s="34"/>
      <c r="J47" s="35"/>
      <c r="K47" s="36"/>
      <c r="L47" s="35"/>
      <c r="M47" s="36"/>
      <c r="N47" s="34"/>
      <c r="O47" s="34"/>
      <c r="P47" s="34"/>
    </row>
    <row r="48" s="16" customFormat="1" customHeight="1" spans="9:16">
      <c r="I48" s="34"/>
      <c r="J48" s="35"/>
      <c r="K48" s="36"/>
      <c r="L48" s="35"/>
      <c r="M48" s="36"/>
      <c r="N48" s="34"/>
      <c r="O48" s="34"/>
      <c r="P48" s="34"/>
    </row>
    <row r="49" s="16" customFormat="1" customHeight="1" spans="9:16">
      <c r="I49" s="34"/>
      <c r="J49" s="35"/>
      <c r="K49" s="36"/>
      <c r="L49" s="35"/>
      <c r="M49" s="36"/>
      <c r="N49" s="34"/>
      <c r="O49" s="34"/>
      <c r="P49" s="34"/>
    </row>
    <row r="50" s="16" customFormat="1" customHeight="1" spans="9:16">
      <c r="I50" s="34"/>
      <c r="J50" s="35"/>
      <c r="K50" s="36"/>
      <c r="L50" s="35"/>
      <c r="M50" s="36"/>
      <c r="N50" s="34"/>
      <c r="O50" s="34"/>
      <c r="P50" s="34"/>
    </row>
    <row r="51" s="16" customFormat="1" customHeight="1" spans="9:16">
      <c r="I51" s="34"/>
      <c r="J51" s="35"/>
      <c r="K51" s="36"/>
      <c r="L51" s="35"/>
      <c r="M51" s="36"/>
      <c r="N51" s="34"/>
      <c r="O51" s="34"/>
      <c r="P51" s="34"/>
    </row>
    <row r="52" s="16" customFormat="1" customHeight="1" spans="9:16">
      <c r="I52" s="34"/>
      <c r="J52" s="38"/>
      <c r="K52" s="36"/>
      <c r="L52" s="35"/>
      <c r="M52" s="36"/>
      <c r="N52" s="34"/>
      <c r="O52" s="34"/>
      <c r="P52" s="34"/>
    </row>
    <row r="53" s="16" customFormat="1" customHeight="1" spans="9:16">
      <c r="I53" s="34"/>
      <c r="J53" s="38"/>
      <c r="K53" s="36"/>
      <c r="L53" s="39"/>
      <c r="M53" s="36"/>
      <c r="N53" s="34"/>
      <c r="O53" s="34"/>
      <c r="P53" s="34"/>
    </row>
    <row r="54" s="16" customFormat="1" customHeight="1" spans="9:16">
      <c r="I54" s="34"/>
      <c r="J54" s="38"/>
      <c r="K54" s="36"/>
      <c r="L54" s="39"/>
      <c r="M54" s="36"/>
      <c r="N54" s="34"/>
      <c r="O54" s="34"/>
      <c r="P54" s="34"/>
    </row>
    <row r="55" s="16" customFormat="1" customHeight="1" spans="9:16">
      <c r="I55" s="34"/>
      <c r="J55" s="17"/>
      <c r="K55" s="40"/>
      <c r="L55" s="32"/>
      <c r="M55" s="32"/>
      <c r="N55" s="34"/>
      <c r="O55" s="34"/>
      <c r="P55" s="34"/>
    </row>
    <row r="56" s="16" customFormat="1" customHeight="1" spans="9:16">
      <c r="I56" s="34"/>
      <c r="J56" s="17"/>
      <c r="K56" s="40"/>
      <c r="L56" s="32"/>
      <c r="M56" s="32"/>
      <c r="N56" s="34"/>
      <c r="O56" s="34"/>
      <c r="P56" s="34"/>
    </row>
  </sheetData>
  <mergeCells count="13">
    <mergeCell ref="A1:M1"/>
    <mergeCell ref="G2:I2"/>
    <mergeCell ref="J2:K2"/>
    <mergeCell ref="L2:M2"/>
    <mergeCell ref="A26:G26"/>
    <mergeCell ref="J27:K27"/>
    <mergeCell ref="J28:K28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3" sqref="D3"/>
    </sheetView>
  </sheetViews>
  <sheetFormatPr defaultColWidth="9" defaultRowHeight="13.8" outlineLevelRow="4" outlineLevelCol="4"/>
  <cols>
    <col min="1" max="1" width="9" style="3"/>
    <col min="2" max="2" width="35.3796296296296" style="3" customWidth="1"/>
    <col min="3" max="3" width="17.2592592592593" style="3" customWidth="1"/>
    <col min="4" max="4" width="22.5555555555556" style="3" customWidth="1"/>
    <col min="5" max="16384" width="9" style="3"/>
  </cols>
  <sheetData>
    <row r="1" s="1" customFormat="1" ht="68" customHeight="1" spans="1:5">
      <c r="A1" s="4" t="s">
        <v>108</v>
      </c>
      <c r="B1" s="5"/>
      <c r="C1" s="5"/>
      <c r="D1" s="5"/>
    </row>
    <row r="2" s="1" customFormat="1" ht="33" customHeight="1" spans="1:5">
      <c r="A2" s="6" t="s">
        <v>4</v>
      </c>
      <c r="B2" s="7" t="s">
        <v>109</v>
      </c>
      <c r="C2" s="7" t="s">
        <v>110</v>
      </c>
      <c r="D2" s="7" t="s">
        <v>11</v>
      </c>
      <c r="E2" s="8"/>
    </row>
    <row r="3" s="1" customFormat="1" ht="33" customHeight="1" spans="1:5">
      <c r="A3" s="9">
        <v>1</v>
      </c>
      <c r="B3" s="10" t="s">
        <v>111</v>
      </c>
      <c r="C3" s="10" t="s">
        <v>112</v>
      </c>
      <c r="D3" s="11" t="s">
        <v>113</v>
      </c>
      <c r="E3" s="12"/>
    </row>
    <row r="4" s="1" customFormat="1" ht="14.4" spans="1:5">
      <c r="A4" s="13" t="s">
        <v>114</v>
      </c>
      <c r="B4" s="14"/>
      <c r="C4" s="14"/>
      <c r="D4" s="14"/>
    </row>
    <row r="5" s="2" customFormat="1" ht="16" customHeight="1" spans="1:5">
      <c r="A5" s="15" t="s">
        <v>115</v>
      </c>
      <c r="B5" s="2" t="s">
        <v>116</v>
      </c>
    </row>
  </sheetData>
  <mergeCells count="2">
    <mergeCell ref="A1:D1"/>
    <mergeCell ref="A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限价清单</vt:lpstr>
      <vt:lpstr>甲供清单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depp-pc</dc:creator>
  <cp:lastModifiedBy>xuephie forza zopfoam</cp:lastModifiedBy>
  <dcterms:created xsi:type="dcterms:W3CDTF">2025-12-09T15:06:00Z</dcterms:created>
  <dcterms:modified xsi:type="dcterms:W3CDTF">2025-12-22T08:01:52Z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645A3D2CAFD14482BC9255C61A55C4A8_13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