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780"/>
  </bookViews>
  <sheets>
    <sheet name="1、汇总表" sheetId="1" r:id="rId1"/>
    <sheet name="2、清单明细" sheetId="2" r:id="rId2"/>
  </sheets>
  <definedNames>
    <definedName name="_xlnm._FilterDatabase" localSheetId="1">'2、清单明细'!$A$3:$O$150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<sst xmlns="http://schemas.openxmlformats.org/spreadsheetml/2006/main" count="633" uniqueCount="215">
  <si>
    <t>2025年专项工程UPS及电池更换工程采购汇总表</t>
  </si>
  <si>
    <t>序号</t>
  </si>
  <si>
    <t>项目名称</t>
  </si>
  <si>
    <t>限价</t>
  </si>
  <si>
    <t>报价</t>
  </si>
  <si>
    <t>备注</t>
  </si>
  <si>
    <t>招标限价（元）</t>
  </si>
  <si>
    <t>其中：安全生产费</t>
  </si>
  <si>
    <t>报价金额(元)</t>
  </si>
  <si>
    <t>通粤公司</t>
  </si>
  <si>
    <t>江綦公司</t>
  </si>
  <si>
    <t>南方公司</t>
  </si>
  <si>
    <t>东南公司</t>
  </si>
  <si>
    <t>万利万达公司
（酉沿路）</t>
  </si>
  <si>
    <t>东北公司</t>
  </si>
  <si>
    <t>合计</t>
  </si>
  <si>
    <t>2025年专项工程UPS及电池更换工程采购工程量清单</t>
  </si>
  <si>
    <t>清单名称</t>
  </si>
  <si>
    <t>型号规格</t>
  </si>
  <si>
    <t>技术指标</t>
  </si>
  <si>
    <t>工作内容</t>
  </si>
  <si>
    <t>计算规则</t>
  </si>
  <si>
    <t>安装位置</t>
  </si>
  <si>
    <t>单位</t>
  </si>
  <si>
    <t>数量</t>
  </si>
  <si>
    <t>含税综合单价限价
（元）</t>
  </si>
  <si>
    <t>报价品牌</t>
  </si>
  <si>
    <t>报价型号</t>
  </si>
  <si>
    <t>设备单价（元）</t>
  </si>
  <si>
    <t>安装单价（元）</t>
  </si>
  <si>
    <t>含税合价
（元）</t>
  </si>
  <si>
    <t>金额（元）</t>
  </si>
  <si>
    <t>报价偏差率</t>
  </si>
  <si>
    <t>一、主机更换</t>
  </si>
  <si>
    <t>（一）东南公司主机更换</t>
  </si>
  <si>
    <t>UPS主机</t>
  </si>
  <si>
    <t>20KVA（三进三出工频机）</t>
  </si>
  <si>
    <r>
      <t xml:space="preserve">UPS生产企业必须建立完善的质量管理体系，应已获得ISO9001国际质量管理体系认证证书、ISO14001环境管理体系认证证书和ISO45001职业健康安全管理体系认证证书,中国的TLC(泰尔认证)；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输入电压：三相312V—477V，三相四线系统；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频率：50±3 %Hz 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功率因数：＞ 0.92 ；
输出要求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输出电压：380±3 % VAC 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频率： 50±0.1%Hz；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输出频率调整：±0.2% Hz；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过载能力：150% 10秒；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功率因数： 大于0.8pf （对普通负载）；大于0.7pf （对感性负载）；等于1.0pf （对阻性负载）；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输出电压调整：±3%(对0 - 100% 负载和DC)；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逆变器效率(DC-AC): ＞92%；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整机效率(AC-DC-AC)：＞85%；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输出整体谐波电压失真：＜ 3% 最大；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负载波峰比：3：1；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转换时间：0ms；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波保护: EN50082-1,Meets IEC 801-4；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跟踪响应时间:0ns；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>设计寿命：15年；</t>
    </r>
  </si>
  <si>
    <t>1、装调技术准备、装调机具准备、电源检测、搬运、开箱、检查、定位、安装、互联、设备清理和清洗、接通电源、单机自检、接口正确性检查和调试、联机调试；
2、电气调试、指标调试、清理现场；
3.搬运、开箱检查、自检、调试；
4、设备组装、检查基础、画线定位、安装调试、接线；
5.原有设备拆除、转运至指定地点。</t>
  </si>
  <si>
    <t>1.依据图纸所示，按满足设计配置和功能要求的更换主机数量以台计量；
2.综合单价包干，包含一切安装辅材，二次转运、装卸、存储、拆除、转运等费用。</t>
  </si>
  <si>
    <t>仰头山隧道恩施端</t>
  </si>
  <si>
    <t>台</t>
  </si>
  <si>
    <t>30KVA（三进三出工频机）</t>
  </si>
  <si>
    <t>佛仙寺隧道重庆段</t>
  </si>
  <si>
    <t>60KVA（三进三出工频机）</t>
  </si>
  <si>
    <t>老虎山隧道重庆湖南各一台</t>
  </si>
  <si>
    <t>青岗隧道重庆段</t>
  </si>
  <si>
    <t>大董岭隧道长沙端</t>
  </si>
  <si>
    <t>共和隧道黔江端</t>
  </si>
  <si>
    <t>长滩隧道重庆端</t>
  </si>
  <si>
    <t>交通组织措施</t>
  </si>
  <si>
    <t>交通组织2.5km</t>
  </si>
  <si>
    <t>按重庆市交通局2018年发布的《重庆市公路养护工程预算定额》（【2018】渝非内字022号）及配套的《重庆市公路养护工程预算编制办法》（【2018】渝非内字023号）</t>
  </si>
  <si>
    <t>1.交通组织长度按要求摆设，根据单位工程以天为单位计量；
2.综合单价包干,包含一切交通组织措施费；
3.每处按实际交通组织实施时间，以天计量，每处按2.5km考虑。</t>
  </si>
  <si>
    <t>天</t>
  </si>
  <si>
    <t>安全生产费</t>
  </si>
  <si>
    <t>满足设计及规范要求</t>
  </si>
  <si>
    <t>按《JTG 3830-2018 公路工程建设项目概算预算编制办法》</t>
  </si>
  <si>
    <t>1.按建筑安装工程费的2.5%计算
2.结算时据实结算</t>
  </si>
  <si>
    <t>项</t>
  </si>
  <si>
    <t>不可竞争性报价</t>
  </si>
  <si>
    <t>小计</t>
  </si>
  <si>
    <t>（二）万利万达公司（酉沿路）主机更换</t>
  </si>
  <si>
    <t>EPS主机</t>
  </si>
  <si>
    <t>40KVA（三进三出工频机）</t>
  </si>
  <si>
    <t>酉阳一号隧道中间配电房</t>
  </si>
  <si>
    <t>酉阳一号隧道酉阳端</t>
  </si>
  <si>
    <t>交通组织5km</t>
  </si>
  <si>
    <t>1.交通组织长度按要求摆设，根据单位工程以天为单位计量；
2.综合单价包干,包含一切交通组织措施费；
3.每处按实际交通组织实施时间，以天计量，每处按5km考虑。</t>
  </si>
  <si>
    <t>（三）南方公司主机更换</t>
  </si>
  <si>
    <r>
      <rPr>
        <sz val="10"/>
        <color rgb="FF000000"/>
        <rFont val="宋体"/>
        <charset val="134"/>
      </rPr>
      <t xml:space="preserve">UPS生产企业必须建立完善的质量管理体系，应已获得ISO9001国际质量管理体系认证证书、ISO14001环境管理体系认证证书和ISO45001职业健康安全管理体系认证证书,中国的TLC(泰尔认证)；
3进3出、工频机  输入要求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输入电压：三相312V—477V，三相四线系统；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频率：50±3 %Hz 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功率因数：＞ 0.92 ；
2 ）输出要求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输出电压：380±3 % VAC 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频率： 50±0.1%Hz；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输出频率调整：±0.2% Hz；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过载能力：150% 10秒；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功率因数： 大于0.8pf （对普通负载）；
              大于0.7pf （对感性负载）；
              等于1.0pf （对阻性负载）；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输出电压调整：±3%(对0 - 100% 负载和DC)；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逆变器效率(DC-AC): ＞92%；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整机效率(AC-DC-AC)：＞85%；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输出整体谐波电压失真：＜ 3% 最大；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负载波峰比：3：1；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转换时间：0ms；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波保护: EN50082-1,Meets IEC 801-4；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跟踪响应时间:0ns；
SNMP卡网络监控设备(UPS)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通讯接口：RJ45、RS232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网络接口：10/100Mbps高速以太网络自适应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串行接口：一个高速异步RS232串行接口用于同UPS通信，一个高速异步RS232串行接口用于同GSM短信模块通信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SNMP MIB:RFC1628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网络协议：TCP/IP,UDP,SNMP,SNTP,HTTP,SMTP,DHCP,DNS,FTP,ARP,ICMP等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LED指示灯：YLED：通信指标灯，GLED：电源灯，RLED：告警灯，LAN10/100MLink/Active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输入电源（DC）：9-24Volt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 xml:space="preserve">功耗：最大1.5w
</t>
    </r>
    <r>
      <rPr>
        <sz val="10"/>
        <color rgb="FF000000"/>
        <rFont val="Symbol"/>
        <charset val="134"/>
      </rPr>
      <t></t>
    </r>
    <r>
      <rPr>
        <sz val="10"/>
        <color rgb="FF000000"/>
        <rFont val="宋体"/>
        <charset val="134"/>
      </rPr>
      <t>运行环境：温度0</t>
    </r>
  </si>
  <si>
    <t>李渡监控中心机房</t>
  </si>
  <si>
    <t>分水岭隧道南川端机房</t>
  </si>
  <si>
    <t>鸭江隧道涪陵端机房</t>
  </si>
  <si>
    <t>80KVA（三进三出工频机）</t>
  </si>
  <si>
    <t>龙凤山隧道南川端</t>
  </si>
  <si>
    <t>白云隧道洞内配电房</t>
  </si>
  <si>
    <t>交通组织8km</t>
  </si>
  <si>
    <t>1.交通组织长度按要求摆设，根据单位工程以天为单位计量；
2.综合单价包干,包含一切交通组织措施费；
3.每处按实际交通组织实施时间，以天计量，每处按8km考虑。</t>
  </si>
  <si>
    <t>（四）东北公司主机更换</t>
  </si>
  <si>
    <r>
      <rPr>
        <sz val="10"/>
        <color rgb="FF000000"/>
        <rFont val="宋体"/>
        <charset val="134"/>
      </rPr>
      <t xml:space="preserve">UPS生产企业必须建立完善的质量管理体系，应已获得ISO9001国际质量管理体系认证证书、ISO14001环境管理体系认证证书和ISO45001职业健康安全管理体系认证证书,中国的TLC(泰尔认证)；
不间断电源（UPS），配置监测及网络传输功能
（1）主机采用工频在线式结构，带输出隔离变压器，产品满足国家相关技术标准，有泰尔认证证书（TLC）及检测报告；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输入电压范围： AC380V±25%；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输出电压：380VAC/220VAC±1%；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输出功率因数：0.8；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输出波形失真度：≤5%；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过载能力：125% 10分钟， 150% 1分钟；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切换时间：市电转电池供电时间为0；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整机效率：≥92%；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通讯接口：RS232 和以太网口；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 xml:space="preserve">使用环境温度：0℃～+40℃；湿度：0～90%，不结露；
</t>
    </r>
    <r>
      <rPr>
        <sz val="10"/>
        <color rgb="FF000000"/>
        <rFont val="Symbol"/>
        <charset val="134"/>
      </rPr>
      <t></t>
    </r>
    <r>
      <rPr>
        <sz val="10"/>
        <color rgb="FF000000"/>
        <rFont val="宋体"/>
        <charset val="134"/>
      </rPr>
      <t>支持数据监控功能，由电力监控软件统一管理；</t>
    </r>
  </si>
  <si>
    <t>财神梁隧道奉节端</t>
  </si>
  <si>
    <t>凤凰梁隧道巫山端</t>
  </si>
  <si>
    <t>8KVA（三进一出工频机）</t>
  </si>
  <si>
    <t>大垭合云阳端箱变</t>
  </si>
  <si>
    <t>10KVA（三进一出工频机）</t>
  </si>
  <si>
    <t>张家包云阳端箱变</t>
  </si>
  <si>
    <t>向家奉节端箱变</t>
  </si>
  <si>
    <t>15KVA（三进三出工频机）</t>
  </si>
  <si>
    <t>红狮坝云阳端箱变</t>
  </si>
  <si>
    <t>财神梁巫山端配电室</t>
  </si>
  <si>
    <t>侨梨湾云阳端箱变</t>
  </si>
  <si>
    <t>七丘奉节端箱变</t>
  </si>
  <si>
    <t>财神梁地埋2</t>
  </si>
  <si>
    <t>财神梁奉节端配电室</t>
  </si>
  <si>
    <t>山黄包巫山端箱变</t>
  </si>
  <si>
    <t>分界梁地埋1</t>
  </si>
  <si>
    <t>分界梁地埋2</t>
  </si>
  <si>
    <t>金桥2#奉节端配电室</t>
  </si>
  <si>
    <t>锁口岩云阳端箱变</t>
  </si>
  <si>
    <t>红狮坝奉节端配电室</t>
  </si>
  <si>
    <t>金桥2#云阳端配电室</t>
  </si>
  <si>
    <t>枣树垭奉节端箱变</t>
  </si>
  <si>
    <t>50KVA（三进三出工频机）</t>
  </si>
  <si>
    <t>财神梁地埋3</t>
  </si>
  <si>
    <t>凤凰梁地埋2</t>
  </si>
  <si>
    <t>凤凰梁地埋1</t>
  </si>
  <si>
    <t>1.交通组织长度按要求摆设，根据单位工程以天为单位计量；
2.综合单价包干,包含一切交通组织措施费
3.每处按实际交通组织实施时间，以天计量，每处按2.5km考虑。</t>
  </si>
  <si>
    <t>交通组织3.5km</t>
  </si>
  <si>
    <t>1.交通组织长度按要求摆设，根据单位工程以天为单位计量；
2.综合单价包干,包含一切交通组织措施费；
3.每处按实际交通组织实施时间，以天计量，每处按3.5km考虑。</t>
  </si>
  <si>
    <t>交通组织4.5km</t>
  </si>
  <si>
    <t>1.交通组织长度按要求摆设，根据单位工程以天为单位计量；
2.综合单价包干,包含一切交通组织措施费；
3.每处按实际交通组织实施时间，以天计量，每处按4.5km考虑。</t>
  </si>
  <si>
    <t>交通组织7.5km</t>
  </si>
  <si>
    <t>1.交通组织长度按要求摆设，根据单位工程以天为单位计量；
2.综合单价包干,包含一切交通组织措施费；
3.每处按实际交通组织实施时间，以天计量，每处按7.5km考虑。</t>
  </si>
  <si>
    <t>主机更换合计</t>
  </si>
  <si>
    <t>二、电池更换</t>
  </si>
  <si>
    <t>（一）通粤公司电池更换</t>
  </si>
  <si>
    <t>UPS电池</t>
  </si>
  <si>
    <t>12v65AH</t>
  </si>
  <si>
    <t>1、蓄电池生产企业必须建立完善的质量管理体系，应已获得ISO9001国际质量管理体系认证证书、ISO14001环境管理体系认证证书和ISO45001职业健康安全管理体系认证证书、产品通过国际的UL、CE、IEC认证、中国的TLC(泰尔认证)、蓄电池生产企业必须具有产品检测实验室，且实验室须通过CNAS资格认证。
2、电池容量不低于国家标准要求，蓄电池组采用铅酸免维护电池。
蓄电池满足YD/T 799-2010《通信用阀控式密封铅酸蓄电池》，主要要求如下：
（1）蓄电池装于电池柜内，蓄电池之间连接可靠，接触良好，无须补液，内阻小；
（2）大电流放电性能满足规范，极按内部汇流排不应熔断，不出现异常；
（3）适应温度：-15℃～+45℃；
（4）使用寿命：折合浮充寿命不低于6年；
（5）荷电出厂，安全防爆，深放电恢复性能好；
（6）无游离电解液，侧倒90度仍能正常使用。
（7）蓄电池进入浮充状态24H后，蓄电池之间的端电压差不应大于480mV</t>
  </si>
  <si>
    <t>1.设备本体及配套附件、辅材的装卸、运输、就位；
2.安装固定、线缆连接；
3.通电，设备调试,指标测试；
4.接口正确性检查和调试；
5.原有设备拆除、转运至指定地点。</t>
  </si>
  <si>
    <t>1.依据图纸所示，按满足设计配置和功能要求的更换电池数量以只计量；
2.综合单价包干，包含一切安装辅材，二次转运、装卸、存储、拆除、转运等费用。</t>
  </si>
  <si>
    <t>三泉收费站16只、三泉隧道道真端60只、金佛山东服务区进城30只、山王坪收费站30只</t>
  </si>
  <si>
    <t>只</t>
  </si>
  <si>
    <t>12v75AH</t>
  </si>
  <si>
    <t>龙凤隧道30只</t>
  </si>
  <si>
    <t>12V38AH</t>
  </si>
  <si>
    <t>马嘴隧道南川端32只</t>
  </si>
  <si>
    <t>12V100AH</t>
  </si>
  <si>
    <t>三泉隧道南川端30只、马嘴隧道道真端30只、大有收费站30只</t>
  </si>
  <si>
    <t>（二）江綦公司电池更换</t>
  </si>
  <si>
    <t>金泉隧道江津端40只、金泉隧道綦江端40只、贾嗣隧道40只、南山1号隧道江津端40只、南山1号隧道綦江端40只、南山2号隧道江津端40只、南山2号隧道綦江端40只</t>
  </si>
  <si>
    <t>EPS电池</t>
  </si>
  <si>
    <t>金泉隧道江津端30只、南山2号隧道江津端30只</t>
  </si>
  <si>
    <t>南山1号隧道江津端30只、南山2号隧道江津端30只、贾嗣隧道30只、</t>
  </si>
  <si>
    <t>直流屏电池</t>
  </si>
  <si>
    <t>12V24AH</t>
  </si>
  <si>
    <t>南山1号隧道江津端36只、南山2号隧道江津端36只</t>
  </si>
  <si>
    <t>交通组织4km</t>
  </si>
  <si>
    <t>1.交通组织长度按要求摆设，根据单位工程以天为单位计量；
2.综合单价包干,包含一切交通组织措施费；
3.每处按实际交通组织实施时间，以天计量，每处按4km考虑。</t>
  </si>
  <si>
    <t>（三）南方公司电池更换</t>
  </si>
  <si>
    <t>12V65Ah</t>
  </si>
  <si>
    <t>李渡收费站32节；
龙桥收费站32节；
马武收费站32节；
鸭江收费站32节；
平桥收费站64节；
马武隧道南川端32节；
分水岭隧道涪陵端32节；
龙桥隧道配电房40节；</t>
  </si>
  <si>
    <t>12V100Ah</t>
  </si>
  <si>
    <t>南涪路ETC门架160节；
马武隧道涪陵端32节；
分水岭隧道南川端32节；
鸭江隧道涪陵端32节；
鸭江隧道南川端84节；
綦万路ETC门架万盛至万盛西20节；
綦万路ETC门架通惠至母家湾20节；
界石监控中心64节；</t>
  </si>
  <si>
    <t>12V80Ah</t>
  </si>
  <si>
    <t>马武隧道涪陵端40节；
马武隧道南川端40节；
分水岭隧道涪陵端40节；
分水岭隧道南川端40节；
鸭江隧道涪陵端40节；</t>
  </si>
  <si>
    <t>12V120Ah</t>
  </si>
  <si>
    <t>石龙隧道重庆端96节</t>
  </si>
  <si>
    <t>（四）东北公司电池更换</t>
  </si>
  <si>
    <t>蓄电池（UPS）</t>
  </si>
  <si>
    <t>12V/65Ah</t>
  </si>
  <si>
    <t>蓄电池应采用知名品牌半胶体电池，蓄电池生产企业必须建立完善的质量管理体系，应已获得ISO9001国际质量管理体系认证证书、ISO14001环境管理体系认证证书和ISO45001职业健康安全管理体系认证证书、产品通过国际的UL、CE、IEC认证、中国的TLC(泰尔认证)、蓄电池生产企业必须具有产品检测实验室，且实验室须通过CNAS资格认证。
产品通过国际的UL、CE、IEC认证, 中国的TLC(泰尔认证)，符合国家YD/T1360-2005标准；
采用阀控式密封半胶体蓄电池，蓄电池电解液应无酸分层现象，环境温度在-20℃～+50℃条件下为固体凝胶电解质；
蓄电池设计寿命不低于12年；
蓄电池间接线板、终端接头应选择导电性能优良的材料，并具有防腐蚀措施，柱端子部位不得出现渗漏电解液现象；
蓄电池槽、盖、安全阀、极柱封口剂等材料应具有阻燃性；
电池柜内每只电池应单独配置一个电池巡检仪，能检测到每一只电池的运行状态，当一只或多只电池故障时，能报警显示和远传；
支持数据监控功能，由电力监控软件统一管理；</t>
  </si>
  <si>
    <t>分界梁隧道奉节端</t>
  </si>
  <si>
    <t>金桥2号隧道奉节端</t>
  </si>
  <si>
    <t>金桥2号隧道云阳端</t>
  </si>
  <si>
    <t>土地垭隧道奉节端</t>
  </si>
  <si>
    <t>土地垭隧道云阳端</t>
  </si>
  <si>
    <t>12V/75Ah</t>
  </si>
  <si>
    <t>分界梁隧道云阳端</t>
  </si>
  <si>
    <t>12V/100AH</t>
  </si>
  <si>
    <t>大垭合隧道巫山端</t>
  </si>
  <si>
    <t>财神梁隧道巫山端</t>
  </si>
  <si>
    <t>凤凰梁隧道奉节端</t>
  </si>
  <si>
    <t>庙垭口隧道奉节端</t>
  </si>
  <si>
    <t>红狮坝隧道奉节端</t>
  </si>
  <si>
    <t>蓄电池(通讯)</t>
  </si>
  <si>
    <t>2V/200Ah</t>
  </si>
  <si>
    <t>奉节监控中心机房</t>
  </si>
  <si>
    <t>蓄电池(EPS)</t>
  </si>
  <si>
    <t>12V/80AH</t>
  </si>
  <si>
    <t>红狮收费站</t>
  </si>
  <si>
    <t>土地垭奉节端</t>
  </si>
  <si>
    <t>分界梁奉节端</t>
  </si>
  <si>
    <t>凤凰梁巫山端</t>
  </si>
  <si>
    <t>夔门收费站</t>
  </si>
  <si>
    <t>大垭合巫山端</t>
  </si>
  <si>
    <t>红狮至奉节门架亭</t>
  </si>
  <si>
    <t>奉节至红狮门架亭</t>
  </si>
  <si>
    <t>奉节至夔门门架亭</t>
  </si>
  <si>
    <t>夔门至草堂门架亭</t>
  </si>
  <si>
    <t>12V/120AH</t>
  </si>
  <si>
    <t>电池巡检仪</t>
  </si>
  <si>
    <t>满足电池检测要求</t>
  </si>
  <si>
    <t>1.设备本体及配套附件、辅材的装卸、运输、就位；
2.安装固定、线缆连接；
3.通电，设备调试,指标测试；
4.接口正确性检查和调试；</t>
  </si>
  <si>
    <t>1.依据图纸所示，按满足设计配置和功能要求的巡检仪数量以套计量；
2.综合单价包干，包含一切安装辅材，二次转运、装卸、存储等费用。</t>
  </si>
  <si>
    <t>套</t>
  </si>
  <si>
    <t>电池柜</t>
  </si>
  <si>
    <t>定制</t>
  </si>
  <si>
    <t>能容纳80AH/75AH,32只电池</t>
  </si>
  <si>
    <t>1.设备本体及配套附件、辅材的装卸、运输、就位；
2.安装固定。</t>
  </si>
  <si>
    <t>1.依据图纸所示，按满足设计配置和功能要求的柜数量以套计量；
2.综合单价包干，包含一切安装辅材，二次转运、装卸、存储、拆除、转运等费用。</t>
  </si>
  <si>
    <t>能容纳100AH/75AH,32只电池</t>
  </si>
  <si>
    <t>能容纳120AH/75AH,32只电池</t>
  </si>
  <si>
    <t>（五）东南公司电池更换</t>
  </si>
  <si>
    <t>秀山隧道80节-重庆端长沙端各40节；
老虎山隧道80节-重庆端长沙端各40节；
武陵隧道长沙端32节；
武陵隧道重庆端32节；
长滩隧道长沙端64节；
高谷隧道64节-长沙端；</t>
  </si>
  <si>
    <t>彭水隧道64节-重庆端</t>
  </si>
  <si>
    <t>12V/65AH</t>
  </si>
  <si>
    <t>望江寺隧道32节-重庆端</t>
  </si>
  <si>
    <t>12V/38AH</t>
  </si>
  <si>
    <t>龙潭收费站40节；
玉屏收费站40节；
雅江收费站80节；
酉阳收费站80节；
板溪收费站80节；</t>
  </si>
  <si>
    <t>12V/59AH</t>
  </si>
  <si>
    <t>石会隧道重庆端32节</t>
  </si>
  <si>
    <t>龙潭收费站40节；
玉屏收费站40节；
瓦窑沟隧道29节-重庆端；
濯水收费站64节；</t>
  </si>
  <si>
    <t>12V/70Ah</t>
  </si>
  <si>
    <t>黔江南收费站64节；
黔江西收费站64节；</t>
  </si>
  <si>
    <t>12V/90AH</t>
  </si>
  <si>
    <t>舟白服务区32节；
黔江北收费站32节；</t>
  </si>
  <si>
    <t>酉黔隧道36节-重庆端长沙端各18节；
关隘口隧道18节-长沙端；
七里槽隧道18节-重庆端；
平地坝隧道18节-重庆端；
黑水隧道18节-重庆端；
龙池隧道18节-长沙端；
桃花源隧道36节-重庆端长沙端各18节；</t>
  </si>
  <si>
    <t>1.蓄电池
应采用知名品牌半胶体电池，电池厂家具备ISO9000、14000、18000和生产许可证；
产品通过国际的UL、CE、IEC认证, 中国的TLC(泰尔认证)，符合国家YD/T1360-2005标准；
采用阀控式密封半胶体蓄电池，蓄电池电解液应无酸分层现象，环境温度在-20℃～+50℃条件下为固体凝胶电解质；
蓄电池设计寿命不低于12年；
蓄电池间接线板、终端接头应选择导电性能优良的材料，并具有防腐蚀措施，柱端子部位不得出现渗漏电解液现象；
蓄电池槽、盖、安全阀、极柱封口剂等材料应具有阻燃性；
电池柜内应单独配置一个电池巡检仪，能检测到每一只电池的运行状态，当一只或多只电池故障时，能报警显示和远传；
蓄电池后备时间：3小时，按UPS额定功率计算，并提供“电池容量计算说明书”；
支持数据监控功能，由电力监控软件统一管理；更换电池对应的ups主机需调试</t>
  </si>
  <si>
    <t>主线站B2门架16节； 主线站A1门架16节； 黔江北门架16节； 黔江西门架16节； 黔恩互通至黔江南门架16节； 黔江南至黔恩互通门架16节； 濯水门架16节；</t>
  </si>
  <si>
    <t>（六）万利万达公司（酉沿路）电池更换</t>
  </si>
  <si>
    <t>出城省门架1， 20节。 出城省门架2， 20节</t>
  </si>
  <si>
    <t>电池更换合计</t>
  </si>
  <si>
    <t>汇总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</si>
</sst>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1">
    <font>
      <sz val="12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宋体"/>
      <charset val="134"/>
    </font>
    <font>
      <sz val="12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77" fontId="1" fillId="0" borderId="2" xfId="0" applyNumberFormat="1" applyFont="1" applyBorder="1" applyAlignment="1">
      <alignment horizontal="left" vertical="center" wrapText="1"/>
    </xf>
    <xf numFmtId="0" fontId="2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vertical="center" wrapText="1"/>
    </xf>
    <xf numFmtId="176" fontId="1" fillId="0" borderId="2" xfId="0" applyNumberFormat="1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76" fontId="1" fillId="0" borderId="2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wrapText="1"/>
    </xf>
    <xf numFmtId="176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3" fontId="3" fillId="0" borderId="2" xfId="0" applyNumberFormat="1" applyFont="1" applyBorder="1" applyAlignment="1">
      <alignment horizontal="center" vertical="center" wrapText="1"/>
    </xf>
    <xf numFmtId="43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G13"/>
  <sheetViews>
    <sheetView tabSelected="1" workbookViewId="0">
      <selection activeCell="L7" sqref="L7"/>
    </sheetView>
  </sheetViews>
  <sheetFormatPr defaultColWidth="8" defaultRowHeight="14.25" customHeight="1"/>
  <cols>
    <col min="1" max="1" width="6" style="35" customWidth="1"/>
    <col min="2" max="2" width="19.15" style="37" customWidth="1"/>
    <col min="3" max="6" width="17" style="38" customWidth="1"/>
    <col min="7" max="8" width="10" style="37" customWidth="1"/>
    <col min="9" max="33" width="8" style="35"/>
  </cols>
  <sheetData>
    <row r="1" s="34" customFormat="1" ht="44" customHeight="1" spans="1:8">
      <c r="A1" s="39" t="s">
        <v>0</v>
      </c>
      <c r="B1" s="39"/>
      <c r="C1" s="40"/>
      <c r="D1" s="40"/>
      <c r="E1" s="40"/>
      <c r="F1" s="40"/>
      <c r="G1" s="39"/>
      <c r="H1" s="39"/>
    </row>
    <row r="2" s="34" customFormat="1" ht="25" customHeight="1" spans="1:8">
      <c r="A2" s="32" t="s">
        <v>1</v>
      </c>
      <c r="B2" s="41" t="s">
        <v>2</v>
      </c>
      <c r="C2" s="42" t="s">
        <v>3</v>
      </c>
      <c r="D2" s="42"/>
      <c r="E2" s="43" t="s">
        <v>4</v>
      </c>
      <c r="F2" s="44"/>
      <c r="G2" s="45" t="s">
        <v>5</v>
      </c>
      <c r="H2" s="39"/>
    </row>
    <row r="3" s="35" customFormat="1" ht="25" customHeight="1" spans="1:8">
      <c r="A3" s="32"/>
      <c r="B3" s="41"/>
      <c r="C3" s="42" t="s">
        <v>6</v>
      </c>
      <c r="D3" s="42" t="s">
        <v>7</v>
      </c>
      <c r="E3" s="42" t="s">
        <v>8</v>
      </c>
      <c r="F3" s="42" t="s">
        <v>7</v>
      </c>
      <c r="G3" s="46"/>
      <c r="H3" s="47"/>
    </row>
    <row r="4" s="35" customFormat="1" ht="22" customHeight="1" spans="1:8">
      <c r="A4" s="32">
        <v>1</v>
      </c>
      <c r="B4" s="32" t="s">
        <v>9</v>
      </c>
      <c r="C4" s="42">
        <v>259869.75</v>
      </c>
      <c r="D4" s="42">
        <v>6338.29</v>
      </c>
      <c r="E4" s="42">
        <f>'2、清单明细'!P72</f>
        <v>0</v>
      </c>
      <c r="F4" s="42">
        <f>'2、清单明细'!P71</f>
        <v>0</v>
      </c>
      <c r="G4" s="48"/>
      <c r="H4" s="49"/>
    </row>
    <row r="5" s="35" customFormat="1" ht="22" customHeight="1" spans="1:8">
      <c r="A5" s="32">
        <v>2</v>
      </c>
      <c r="B5" s="32" t="s">
        <v>10</v>
      </c>
      <c r="C5" s="42">
        <v>498168.74</v>
      </c>
      <c r="D5" s="42">
        <v>12150.46</v>
      </c>
      <c r="E5" s="42">
        <f>'2、清单明细'!P81</f>
        <v>0</v>
      </c>
      <c r="F5" s="42">
        <f>'2、清单明细'!P80</f>
        <v>0</v>
      </c>
      <c r="G5" s="48"/>
      <c r="H5" s="49"/>
    </row>
    <row r="6" s="35" customFormat="1" ht="22" customHeight="1" spans="1:8">
      <c r="A6" s="32">
        <v>3</v>
      </c>
      <c r="B6" s="32" t="s">
        <v>11</v>
      </c>
      <c r="C6" s="42">
        <v>1433811.99</v>
      </c>
      <c r="D6" s="42">
        <v>34971.02</v>
      </c>
      <c r="E6" s="42">
        <f>'2、清单明细'!P33+'2、清单明细'!P89</f>
        <v>0</v>
      </c>
      <c r="F6" s="42">
        <f>'2、清单明细'!P32+'2、清单明细'!P88</f>
        <v>0</v>
      </c>
      <c r="G6" s="48"/>
      <c r="H6" s="49"/>
    </row>
    <row r="7" s="35" customFormat="1" ht="22" customHeight="1" spans="1:8">
      <c r="A7" s="32">
        <v>4</v>
      </c>
      <c r="B7" s="32" t="s">
        <v>12</v>
      </c>
      <c r="C7" s="42">
        <v>1731905.68</v>
      </c>
      <c r="D7" s="42">
        <v>42241.6</v>
      </c>
      <c r="E7" s="42">
        <f>'2、清单明细'!P14+'2、清单明细'!P142</f>
        <v>0</v>
      </c>
      <c r="F7" s="42">
        <f>'2、清单明细'!P13+'2、清单明细'!P141</f>
        <v>0</v>
      </c>
      <c r="G7" s="48"/>
      <c r="H7" s="49"/>
    </row>
    <row r="8" s="35" customFormat="1" ht="34" customHeight="1" spans="1:8">
      <c r="A8" s="32">
        <v>5</v>
      </c>
      <c r="B8" s="41" t="s">
        <v>13</v>
      </c>
      <c r="C8" s="42">
        <v>196443.06</v>
      </c>
      <c r="D8" s="42">
        <v>4791.3</v>
      </c>
      <c r="E8" s="42">
        <f>'2、清单明细'!P22+'2、清单明细'!P148</f>
        <v>0</v>
      </c>
      <c r="F8" s="42">
        <f>'2、清单明细'!P21+'2、清单明细'!P147</f>
        <v>0</v>
      </c>
      <c r="G8" s="48"/>
      <c r="H8" s="49"/>
    </row>
    <row r="9" s="35" customFormat="1" ht="34" customHeight="1" spans="1:8">
      <c r="A9" s="50">
        <v>6</v>
      </c>
      <c r="B9" s="50" t="s">
        <v>14</v>
      </c>
      <c r="C9" s="51">
        <v>2210743.97</v>
      </c>
      <c r="D9" s="51">
        <v>53920.59</v>
      </c>
      <c r="E9" s="51">
        <f>'2、清单明细'!P62+'2、清单明细'!P127</f>
        <v>0</v>
      </c>
      <c r="F9" s="51">
        <f>'2、清单明细'!P61+'2、清单明细'!P126</f>
        <v>0</v>
      </c>
      <c r="G9" s="52"/>
      <c r="H9" s="49"/>
    </row>
    <row r="10" s="36" customFormat="1" ht="22.5" customHeight="1" spans="1:33">
      <c r="A10" s="32" t="s">
        <v>15</v>
      </c>
      <c r="B10" s="41"/>
      <c r="C10" s="53">
        <f>SUM(C4:C9)</f>
        <v>6330943.19</v>
      </c>
      <c r="D10" s="53">
        <f>SUM(D4:D9)</f>
        <v>154413.26</v>
      </c>
      <c r="E10" s="53">
        <f>SUM(E4:E9)</f>
        <v>0</v>
      </c>
      <c r="F10" s="53">
        <f>SUM(F4:F9)</f>
        <v>0</v>
      </c>
      <c r="G10" s="41"/>
      <c r="H10" s="47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ht="21" customHeight="1"/>
    <row r="12" ht="21" customHeight="1"/>
    <row r="13" ht="21" customHeight="1"/>
  </sheetData>
  <mergeCells count="6">
    <mergeCell ref="A1:G1"/>
    <mergeCell ref="C2:D2"/>
    <mergeCell ref="E2:F2"/>
    <mergeCell ref="A2:A3"/>
    <mergeCell ref="B2:B3"/>
    <mergeCell ref="G2:G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R150"/>
  <sheetViews>
    <sheetView workbookViewId="0">
      <selection activeCell="L4" sqref="L4"/>
    </sheetView>
  </sheetViews>
  <sheetFormatPr defaultColWidth="9" defaultRowHeight="21" customHeight="1"/>
  <cols>
    <col min="1" max="1" width="4.15" style="1" customWidth="1"/>
    <col min="2" max="2" width="11.15" style="1" customWidth="1"/>
    <col min="3" max="3" width="22.6916666666667" style="5" customWidth="1"/>
    <col min="4" max="4" width="37.8416666666667" style="6" customWidth="1"/>
    <col min="5" max="6" width="21.8416666666667" style="6" customWidth="1" outlineLevel="1"/>
    <col min="7" max="7" width="23.4583333333333" style="5" customWidth="1" outlineLevel="1"/>
    <col min="8" max="8" width="5.69166666666667" style="1" customWidth="1"/>
    <col min="9" max="9" width="5.69166666666667" style="7" customWidth="1"/>
    <col min="10" max="10" width="9.69166666666667" style="7" customWidth="1"/>
    <col min="11" max="11" width="9" style="7" customWidth="1"/>
    <col min="12" max="12" width="8.625" style="7" customWidth="1"/>
    <col min="13" max="14" width="9.69166666666667" style="7" customWidth="1"/>
    <col min="15" max="16" width="12.4583333333333" style="7" customWidth="1"/>
    <col min="17" max="17" width="8.375" style="7" customWidth="1"/>
    <col min="18" max="43" width="9" style="8"/>
  </cols>
  <sheetData>
    <row r="1" s="1" customFormat="1" ht="31" customHeight="1" spans="1:18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="2" customFormat="1" ht="43" customHeight="1" spans="1:18">
      <c r="A2" s="10" t="s">
        <v>1</v>
      </c>
      <c r="B2" s="10" t="s">
        <v>17</v>
      </c>
      <c r="C2" s="11" t="s">
        <v>18</v>
      </c>
      <c r="D2" s="11" t="s">
        <v>19</v>
      </c>
      <c r="E2" s="11" t="s">
        <v>20</v>
      </c>
      <c r="F2" s="11" t="s">
        <v>21</v>
      </c>
      <c r="G2" s="11" t="s">
        <v>22</v>
      </c>
      <c r="H2" s="10" t="s">
        <v>23</v>
      </c>
      <c r="I2" s="19" t="s">
        <v>24</v>
      </c>
      <c r="J2" s="20" t="s">
        <v>25</v>
      </c>
      <c r="K2" s="20" t="s">
        <v>26</v>
      </c>
      <c r="L2" s="20" t="s">
        <v>27</v>
      </c>
      <c r="M2" s="20" t="s">
        <v>28</v>
      </c>
      <c r="N2" s="20" t="s">
        <v>29</v>
      </c>
      <c r="O2" s="20" t="s">
        <v>30</v>
      </c>
      <c r="P2" s="20" t="s">
        <v>31</v>
      </c>
      <c r="Q2" s="20" t="s">
        <v>32</v>
      </c>
      <c r="R2" s="10" t="s">
        <v>5</v>
      </c>
    </row>
    <row r="3" s="2" customFormat="1" customHeight="1" spans="1:18">
      <c r="A3" s="12" t="s">
        <v>33</v>
      </c>
      <c r="B3" s="12"/>
      <c r="C3" s="12"/>
      <c r="D3" s="12"/>
      <c r="E3" s="12"/>
      <c r="F3" s="12"/>
      <c r="G3" s="11"/>
      <c r="H3" s="10"/>
      <c r="I3" s="19"/>
      <c r="J3" s="21"/>
      <c r="K3" s="21"/>
      <c r="L3" s="21"/>
      <c r="M3" s="21"/>
      <c r="N3" s="21"/>
      <c r="O3" s="21"/>
      <c r="P3" s="21"/>
      <c r="Q3" s="21"/>
      <c r="R3" s="10"/>
    </row>
    <row r="4" s="3" customFormat="1" customHeight="1" spans="1:18">
      <c r="A4" s="12" t="s">
        <v>34</v>
      </c>
      <c r="B4" s="12"/>
      <c r="C4" s="12"/>
      <c r="D4" s="12"/>
      <c r="E4" s="12"/>
      <c r="F4" s="12"/>
      <c r="G4" s="10"/>
      <c r="H4" s="12"/>
      <c r="I4" s="12"/>
      <c r="J4" s="22"/>
      <c r="K4" s="22"/>
      <c r="L4" s="22"/>
      <c r="M4" s="22"/>
      <c r="N4" s="22"/>
      <c r="O4" s="12"/>
      <c r="P4" s="12"/>
      <c r="Q4" s="12"/>
      <c r="R4" s="12"/>
    </row>
    <row r="5" s="1" customFormat="1" customHeight="1" spans="1:18">
      <c r="A5" s="13">
        <v>1</v>
      </c>
      <c r="B5" s="13" t="s">
        <v>35</v>
      </c>
      <c r="C5" s="14" t="s">
        <v>36</v>
      </c>
      <c r="D5" s="15" t="s">
        <v>37</v>
      </c>
      <c r="E5" s="15" t="s">
        <v>38</v>
      </c>
      <c r="F5" s="15" t="s">
        <v>39</v>
      </c>
      <c r="G5" s="14" t="s">
        <v>40</v>
      </c>
      <c r="H5" s="13" t="s">
        <v>41</v>
      </c>
      <c r="I5" s="13">
        <v>1</v>
      </c>
      <c r="J5" s="22">
        <v>43068.02</v>
      </c>
      <c r="K5" s="22"/>
      <c r="L5" s="22"/>
      <c r="M5" s="22"/>
      <c r="N5" s="22"/>
      <c r="O5" s="22">
        <f t="shared" ref="O5:O12" si="0">N5+M5</f>
        <v>0</v>
      </c>
      <c r="P5" s="22">
        <f>O5*I5</f>
        <v>0</v>
      </c>
      <c r="Q5" s="24">
        <f t="shared" ref="Q5:Q13" si="1">(O5-J5)/J5</f>
        <v>-1</v>
      </c>
      <c r="R5" s="13"/>
    </row>
    <row r="6" s="1" customFormat="1" customHeight="1" spans="1:18">
      <c r="A6" s="13">
        <v>2</v>
      </c>
      <c r="B6" s="13" t="s">
        <v>35</v>
      </c>
      <c r="C6" s="14" t="s">
        <v>42</v>
      </c>
      <c r="D6" s="15"/>
      <c r="E6" s="15"/>
      <c r="F6" s="15"/>
      <c r="G6" s="14" t="s">
        <v>43</v>
      </c>
      <c r="H6" s="13" t="s">
        <v>41</v>
      </c>
      <c r="I6" s="13">
        <v>1</v>
      </c>
      <c r="J6" s="22">
        <v>45540.3</v>
      </c>
      <c r="K6" s="22"/>
      <c r="L6" s="22"/>
      <c r="M6" s="22"/>
      <c r="N6" s="22"/>
      <c r="O6" s="22">
        <f t="shared" si="0"/>
        <v>0</v>
      </c>
      <c r="P6" s="22">
        <f t="shared" ref="P6:P13" si="2">O6*I6</f>
        <v>0</v>
      </c>
      <c r="Q6" s="24">
        <f t="shared" si="1"/>
        <v>-1</v>
      </c>
      <c r="R6" s="13"/>
    </row>
    <row r="7" s="1" customFormat="1" customHeight="1" spans="1:18">
      <c r="A7" s="13">
        <v>3</v>
      </c>
      <c r="B7" s="13" t="s">
        <v>35</v>
      </c>
      <c r="C7" s="14" t="s">
        <v>44</v>
      </c>
      <c r="D7" s="15"/>
      <c r="E7" s="15"/>
      <c r="F7" s="15"/>
      <c r="G7" s="14" t="s">
        <v>45</v>
      </c>
      <c r="H7" s="13" t="s">
        <v>41</v>
      </c>
      <c r="I7" s="13">
        <v>2</v>
      </c>
      <c r="J7" s="22">
        <v>71994.91</v>
      </c>
      <c r="K7" s="22"/>
      <c r="L7" s="22"/>
      <c r="M7" s="22"/>
      <c r="N7" s="22"/>
      <c r="O7" s="22">
        <f t="shared" si="0"/>
        <v>0</v>
      </c>
      <c r="P7" s="22">
        <f t="shared" si="2"/>
        <v>0</v>
      </c>
      <c r="Q7" s="24">
        <f t="shared" si="1"/>
        <v>-1</v>
      </c>
      <c r="R7" s="13"/>
    </row>
    <row r="8" s="1" customFormat="1" customHeight="1" spans="1:18">
      <c r="A8" s="13">
        <v>4</v>
      </c>
      <c r="B8" s="13" t="s">
        <v>35</v>
      </c>
      <c r="C8" s="14" t="s">
        <v>44</v>
      </c>
      <c r="D8" s="15"/>
      <c r="E8" s="15"/>
      <c r="F8" s="15"/>
      <c r="G8" s="14" t="s">
        <v>46</v>
      </c>
      <c r="H8" s="13" t="s">
        <v>41</v>
      </c>
      <c r="I8" s="13">
        <v>1</v>
      </c>
      <c r="J8" s="22">
        <v>71994.91</v>
      </c>
      <c r="K8" s="22"/>
      <c r="L8" s="22"/>
      <c r="M8" s="22"/>
      <c r="N8" s="22"/>
      <c r="O8" s="22">
        <f t="shared" si="0"/>
        <v>0</v>
      </c>
      <c r="P8" s="22">
        <f t="shared" si="2"/>
        <v>0</v>
      </c>
      <c r="Q8" s="24">
        <f t="shared" si="1"/>
        <v>-1</v>
      </c>
      <c r="R8" s="13"/>
    </row>
    <row r="9" s="1" customFormat="1" customHeight="1" spans="1:18">
      <c r="A9" s="13">
        <v>5</v>
      </c>
      <c r="B9" s="13" t="s">
        <v>35</v>
      </c>
      <c r="C9" s="14" t="s">
        <v>44</v>
      </c>
      <c r="D9" s="15"/>
      <c r="E9" s="15"/>
      <c r="F9" s="15"/>
      <c r="G9" s="14" t="s">
        <v>47</v>
      </c>
      <c r="H9" s="13" t="s">
        <v>41</v>
      </c>
      <c r="I9" s="13">
        <v>1</v>
      </c>
      <c r="J9" s="22">
        <v>71994.91</v>
      </c>
      <c r="K9" s="22"/>
      <c r="L9" s="22"/>
      <c r="M9" s="22"/>
      <c r="N9" s="22"/>
      <c r="O9" s="22">
        <f t="shared" si="0"/>
        <v>0</v>
      </c>
      <c r="P9" s="22">
        <f t="shared" si="2"/>
        <v>0</v>
      </c>
      <c r="Q9" s="24">
        <f t="shared" si="1"/>
        <v>-1</v>
      </c>
      <c r="R9" s="13"/>
    </row>
    <row r="10" s="1" customFormat="1" customHeight="1" spans="1:18">
      <c r="A10" s="13">
        <v>6</v>
      </c>
      <c r="B10" s="13" t="s">
        <v>35</v>
      </c>
      <c r="C10" s="14" t="s">
        <v>44</v>
      </c>
      <c r="D10" s="15"/>
      <c r="E10" s="15"/>
      <c r="F10" s="15"/>
      <c r="G10" s="14" t="s">
        <v>48</v>
      </c>
      <c r="H10" s="13" t="s">
        <v>41</v>
      </c>
      <c r="I10" s="13">
        <v>1</v>
      </c>
      <c r="J10" s="22">
        <v>71994.91</v>
      </c>
      <c r="K10" s="22"/>
      <c r="L10" s="22"/>
      <c r="M10" s="22"/>
      <c r="N10" s="22"/>
      <c r="O10" s="22">
        <f t="shared" si="0"/>
        <v>0</v>
      </c>
      <c r="P10" s="22">
        <f t="shared" si="2"/>
        <v>0</v>
      </c>
      <c r="Q10" s="24">
        <f t="shared" si="1"/>
        <v>-1</v>
      </c>
      <c r="R10" s="13"/>
    </row>
    <row r="11" s="1" customFormat="1" customHeight="1" spans="1:18">
      <c r="A11" s="13">
        <v>7</v>
      </c>
      <c r="B11" s="13" t="s">
        <v>35</v>
      </c>
      <c r="C11" s="14" t="s">
        <v>44</v>
      </c>
      <c r="D11" s="15"/>
      <c r="E11" s="15"/>
      <c r="F11" s="15"/>
      <c r="G11" s="14" t="s">
        <v>49</v>
      </c>
      <c r="H11" s="13" t="s">
        <v>41</v>
      </c>
      <c r="I11" s="13">
        <v>1</v>
      </c>
      <c r="J11" s="22">
        <v>71994.91</v>
      </c>
      <c r="K11" s="22"/>
      <c r="L11" s="22"/>
      <c r="M11" s="22"/>
      <c r="N11" s="22"/>
      <c r="O11" s="22">
        <f t="shared" si="0"/>
        <v>0</v>
      </c>
      <c r="P11" s="22">
        <f t="shared" si="2"/>
        <v>0</v>
      </c>
      <c r="Q11" s="24">
        <f t="shared" si="1"/>
        <v>-1</v>
      </c>
      <c r="R11" s="13"/>
    </row>
    <row r="12" s="3" customFormat="1" ht="36.5" customHeight="1" spans="1:18">
      <c r="A12" s="13">
        <v>8</v>
      </c>
      <c r="B12" s="13" t="s">
        <v>50</v>
      </c>
      <c r="C12" s="13"/>
      <c r="D12" s="15" t="s">
        <v>51</v>
      </c>
      <c r="E12" s="16" t="s">
        <v>52</v>
      </c>
      <c r="F12" s="16" t="s">
        <v>53</v>
      </c>
      <c r="G12" s="14"/>
      <c r="H12" s="13" t="s">
        <v>54</v>
      </c>
      <c r="I12" s="13">
        <v>7</v>
      </c>
      <c r="J12" s="22">
        <v>1626.42</v>
      </c>
      <c r="K12" s="23">
        <v>0</v>
      </c>
      <c r="L12" s="23">
        <v>0</v>
      </c>
      <c r="M12" s="23">
        <v>0</v>
      </c>
      <c r="N12" s="22"/>
      <c r="O12" s="22">
        <f t="shared" si="0"/>
        <v>0</v>
      </c>
      <c r="P12" s="22">
        <f t="shared" si="2"/>
        <v>0</v>
      </c>
      <c r="Q12" s="24">
        <f t="shared" si="1"/>
        <v>-1</v>
      </c>
      <c r="R12" s="12"/>
    </row>
    <row r="13" s="3" customFormat="1" customHeight="1" spans="1:18">
      <c r="A13" s="13">
        <v>9</v>
      </c>
      <c r="B13" s="13" t="s">
        <v>55</v>
      </c>
      <c r="C13" s="13"/>
      <c r="D13" s="15" t="s">
        <v>56</v>
      </c>
      <c r="E13" s="15" t="s">
        <v>57</v>
      </c>
      <c r="F13" s="15" t="s">
        <v>58</v>
      </c>
      <c r="G13" s="14"/>
      <c r="H13" s="13" t="s">
        <v>59</v>
      </c>
      <c r="I13" s="13">
        <v>1</v>
      </c>
      <c r="J13" s="22">
        <v>13299.068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2">
        <f>SUM(P5:P12)*2.5%</f>
        <v>0</v>
      </c>
      <c r="Q13" s="24"/>
      <c r="R13" s="14" t="s">
        <v>60</v>
      </c>
    </row>
    <row r="14" s="2" customFormat="1" customHeight="1" spans="1:18">
      <c r="A14" s="10" t="s">
        <v>61</v>
      </c>
      <c r="B14" s="10"/>
      <c r="C14" s="10"/>
      <c r="D14" s="12"/>
      <c r="E14" s="10"/>
      <c r="F14" s="10"/>
      <c r="G14" s="10"/>
      <c r="H14" s="17"/>
      <c r="I14" s="10"/>
      <c r="J14" s="19"/>
      <c r="K14" s="19"/>
      <c r="L14" s="19"/>
      <c r="M14" s="19"/>
      <c r="N14" s="19"/>
      <c r="O14" s="19"/>
      <c r="P14" s="19">
        <f>SUM(P5:P13)</f>
        <v>0</v>
      </c>
      <c r="Q14" s="19"/>
      <c r="R14" s="10"/>
    </row>
    <row r="15" s="3" customFormat="1" customHeight="1" spans="1:18">
      <c r="A15" s="12" t="s">
        <v>62</v>
      </c>
      <c r="B15" s="12"/>
      <c r="C15" s="12"/>
      <c r="D15" s="12"/>
      <c r="E15" s="12"/>
      <c r="F15" s="12"/>
      <c r="G15" s="10"/>
      <c r="H15" s="12"/>
      <c r="I15" s="12"/>
      <c r="J15" s="22"/>
      <c r="K15" s="22"/>
      <c r="L15" s="22"/>
      <c r="M15" s="22"/>
      <c r="N15" s="22"/>
      <c r="O15" s="12"/>
      <c r="P15" s="12"/>
      <c r="Q15" s="12"/>
      <c r="R15" s="12"/>
    </row>
    <row r="16" s="3" customFormat="1" customHeight="1" spans="1:18">
      <c r="A16" s="13">
        <v>1</v>
      </c>
      <c r="B16" s="13" t="s">
        <v>63</v>
      </c>
      <c r="C16" s="14" t="s">
        <v>64</v>
      </c>
      <c r="D16" s="15" t="s">
        <v>37</v>
      </c>
      <c r="E16" s="15" t="s">
        <v>38</v>
      </c>
      <c r="F16" s="15" t="s">
        <v>39</v>
      </c>
      <c r="G16" s="14" t="s">
        <v>65</v>
      </c>
      <c r="H16" s="13" t="s">
        <v>41</v>
      </c>
      <c r="I16" s="13">
        <v>1</v>
      </c>
      <c r="J16" s="22">
        <v>52808.97</v>
      </c>
      <c r="K16" s="22"/>
      <c r="L16" s="22"/>
      <c r="M16" s="22"/>
      <c r="N16" s="22"/>
      <c r="O16" s="22">
        <f>N16+M16</f>
        <v>0</v>
      </c>
      <c r="P16" s="22">
        <f t="shared" ref="P16:P21" si="3">O16*I16</f>
        <v>0</v>
      </c>
      <c r="Q16" s="24">
        <f t="shared" ref="Q16:Q21" si="4">(O16-J16)/J16</f>
        <v>-1</v>
      </c>
      <c r="R16" s="12"/>
    </row>
    <row r="17" s="3" customFormat="1" customHeight="1" spans="1:18">
      <c r="A17" s="13">
        <v>2</v>
      </c>
      <c r="B17" s="13" t="s">
        <v>63</v>
      </c>
      <c r="C17" s="14" t="s">
        <v>42</v>
      </c>
      <c r="D17" s="15"/>
      <c r="E17" s="15"/>
      <c r="F17" s="15"/>
      <c r="G17" s="14" t="s">
        <v>66</v>
      </c>
      <c r="H17" s="13" t="s">
        <v>41</v>
      </c>
      <c r="I17" s="13">
        <v>1</v>
      </c>
      <c r="J17" s="22">
        <v>45540.3</v>
      </c>
      <c r="K17" s="22"/>
      <c r="L17" s="22"/>
      <c r="M17" s="22"/>
      <c r="N17" s="22"/>
      <c r="O17" s="22">
        <f>N17+M17</f>
        <v>0</v>
      </c>
      <c r="P17" s="22">
        <f t="shared" si="3"/>
        <v>0</v>
      </c>
      <c r="Q17" s="24">
        <f t="shared" si="4"/>
        <v>-1</v>
      </c>
      <c r="R17" s="12"/>
    </row>
    <row r="18" s="3" customFormat="1" ht="32" customHeight="1" spans="1:18">
      <c r="A18" s="13">
        <v>3</v>
      </c>
      <c r="B18" s="13" t="s">
        <v>35</v>
      </c>
      <c r="C18" s="14" t="s">
        <v>64</v>
      </c>
      <c r="D18" s="15"/>
      <c r="E18" s="15"/>
      <c r="F18" s="15"/>
      <c r="G18" s="14" t="s">
        <v>65</v>
      </c>
      <c r="H18" s="13" t="s">
        <v>41</v>
      </c>
      <c r="I18" s="13">
        <v>1</v>
      </c>
      <c r="J18" s="22">
        <v>52808.97</v>
      </c>
      <c r="K18" s="22"/>
      <c r="L18" s="22"/>
      <c r="M18" s="22"/>
      <c r="N18" s="22"/>
      <c r="O18" s="22">
        <f>N18+M18</f>
        <v>0</v>
      </c>
      <c r="P18" s="22">
        <f t="shared" si="3"/>
        <v>0</v>
      </c>
      <c r="Q18" s="24">
        <f t="shared" si="4"/>
        <v>-1</v>
      </c>
      <c r="R18" s="12"/>
    </row>
    <row r="19" s="3" customFormat="1" customHeight="1" spans="1:18">
      <c r="A19" s="13">
        <v>4</v>
      </c>
      <c r="B19" s="13" t="s">
        <v>50</v>
      </c>
      <c r="C19" s="13"/>
      <c r="D19" s="15" t="s">
        <v>51</v>
      </c>
      <c r="E19" s="16" t="s">
        <v>52</v>
      </c>
      <c r="F19" s="16" t="s">
        <v>53</v>
      </c>
      <c r="G19" s="14"/>
      <c r="H19" s="13" t="s">
        <v>54</v>
      </c>
      <c r="I19" s="13">
        <v>2</v>
      </c>
      <c r="J19" s="22">
        <v>1626.42</v>
      </c>
      <c r="K19" s="23">
        <v>0</v>
      </c>
      <c r="L19" s="23">
        <v>0</v>
      </c>
      <c r="M19" s="23">
        <v>0</v>
      </c>
      <c r="N19" s="23"/>
      <c r="O19" s="22">
        <f>N19+M19</f>
        <v>0</v>
      </c>
      <c r="P19" s="22">
        <f t="shared" si="3"/>
        <v>0</v>
      </c>
      <c r="Q19" s="24">
        <f t="shared" si="4"/>
        <v>-1</v>
      </c>
      <c r="R19" s="12"/>
    </row>
    <row r="20" s="3" customFormat="1" customHeight="1" spans="1:18">
      <c r="A20" s="13">
        <v>5</v>
      </c>
      <c r="B20" s="13" t="s">
        <v>50</v>
      </c>
      <c r="C20" s="13"/>
      <c r="D20" s="15" t="s">
        <v>67</v>
      </c>
      <c r="E20" s="16" t="s">
        <v>52</v>
      </c>
      <c r="F20" s="16" t="s">
        <v>68</v>
      </c>
      <c r="G20" s="14"/>
      <c r="H20" s="13" t="s">
        <v>54</v>
      </c>
      <c r="I20" s="13">
        <v>1</v>
      </c>
      <c r="J20" s="22">
        <v>2531.2</v>
      </c>
      <c r="K20" s="23">
        <v>0</v>
      </c>
      <c r="L20" s="23">
        <v>0</v>
      </c>
      <c r="M20" s="23">
        <v>0</v>
      </c>
      <c r="N20" s="22"/>
      <c r="O20" s="22">
        <f>N20+M20</f>
        <v>0</v>
      </c>
      <c r="P20" s="22">
        <f t="shared" si="3"/>
        <v>0</v>
      </c>
      <c r="Q20" s="24">
        <f t="shared" si="4"/>
        <v>-1</v>
      </c>
      <c r="R20" s="12"/>
    </row>
    <row r="21" s="3" customFormat="1" customHeight="1" spans="1:18">
      <c r="A21" s="13">
        <v>6</v>
      </c>
      <c r="B21" s="13" t="s">
        <v>55</v>
      </c>
      <c r="C21" s="13"/>
      <c r="D21" s="15" t="s">
        <v>56</v>
      </c>
      <c r="E21" s="15" t="s">
        <v>57</v>
      </c>
      <c r="F21" s="15" t="s">
        <v>58</v>
      </c>
      <c r="G21" s="14"/>
      <c r="H21" s="13" t="s">
        <v>59</v>
      </c>
      <c r="I21" s="13">
        <v>1</v>
      </c>
      <c r="J21" s="22">
        <v>3923.557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2">
        <f>SUM(P16:P20)*2.5%</f>
        <v>0</v>
      </c>
      <c r="Q21" s="24"/>
      <c r="R21" s="14" t="s">
        <v>60</v>
      </c>
    </row>
    <row r="22" s="1" customFormat="1" customHeight="1" spans="1:18">
      <c r="A22" s="10" t="s">
        <v>61</v>
      </c>
      <c r="B22" s="10"/>
      <c r="C22" s="10"/>
      <c r="D22" s="12"/>
      <c r="E22" s="10"/>
      <c r="F22" s="10"/>
      <c r="G22" s="10"/>
      <c r="H22" s="17"/>
      <c r="I22" s="13"/>
      <c r="J22" s="19"/>
      <c r="K22" s="19"/>
      <c r="L22" s="19"/>
      <c r="M22" s="19"/>
      <c r="N22" s="19"/>
      <c r="O22" s="19"/>
      <c r="P22" s="19">
        <f>SUM(P16:P21)</f>
        <v>0</v>
      </c>
      <c r="Q22" s="19"/>
      <c r="R22" s="13"/>
    </row>
    <row r="23" s="1" customFormat="1" customHeight="1" spans="1:18">
      <c r="A23" s="12" t="s">
        <v>69</v>
      </c>
      <c r="B23" s="12"/>
      <c r="C23" s="12"/>
      <c r="D23" s="12"/>
      <c r="E23" s="12"/>
      <c r="F23" s="12"/>
      <c r="G23" s="10"/>
      <c r="H23" s="17"/>
      <c r="I23" s="13"/>
      <c r="J23" s="22"/>
      <c r="K23" s="22"/>
      <c r="L23" s="22"/>
      <c r="M23" s="22"/>
      <c r="N23" s="22"/>
      <c r="O23" s="13"/>
      <c r="P23" s="13"/>
      <c r="Q23" s="13"/>
      <c r="R23" s="13"/>
    </row>
    <row r="24" s="1" customFormat="1" customHeight="1" spans="1:18">
      <c r="A24" s="13">
        <v>1</v>
      </c>
      <c r="B24" s="13" t="s">
        <v>35</v>
      </c>
      <c r="C24" s="14" t="s">
        <v>42</v>
      </c>
      <c r="D24" s="15" t="s">
        <v>70</v>
      </c>
      <c r="E24" s="15" t="s">
        <v>38</v>
      </c>
      <c r="F24" s="15" t="s">
        <v>39</v>
      </c>
      <c r="G24" s="14" t="s">
        <v>71</v>
      </c>
      <c r="H24" s="13" t="s">
        <v>41</v>
      </c>
      <c r="I24" s="13">
        <v>1</v>
      </c>
      <c r="J24" s="22">
        <v>45540.3</v>
      </c>
      <c r="K24" s="22"/>
      <c r="L24" s="22"/>
      <c r="M24" s="22"/>
      <c r="N24" s="22"/>
      <c r="O24" s="22">
        <f t="shared" ref="O24:O31" si="5">N24+M24</f>
        <v>0</v>
      </c>
      <c r="P24" s="22">
        <f t="shared" ref="P24:P32" si="6">O24*I24</f>
        <v>0</v>
      </c>
      <c r="Q24" s="24">
        <f t="shared" ref="Q24:Q32" si="7">(O24-J24)/J24</f>
        <v>-1</v>
      </c>
      <c r="R24" s="13"/>
    </row>
    <row r="25" s="1" customFormat="1" customHeight="1" spans="1:18">
      <c r="A25" s="13">
        <v>2</v>
      </c>
      <c r="B25" s="13" t="s">
        <v>35</v>
      </c>
      <c r="C25" s="14" t="s">
        <v>42</v>
      </c>
      <c r="D25" s="15"/>
      <c r="E25" s="15"/>
      <c r="F25" s="15"/>
      <c r="G25" s="14" t="s">
        <v>72</v>
      </c>
      <c r="H25" s="13" t="s">
        <v>41</v>
      </c>
      <c r="I25" s="13">
        <v>1</v>
      </c>
      <c r="J25" s="22">
        <v>45540.3</v>
      </c>
      <c r="K25" s="22"/>
      <c r="L25" s="22"/>
      <c r="M25" s="22"/>
      <c r="N25" s="22"/>
      <c r="O25" s="22">
        <f t="shared" si="5"/>
        <v>0</v>
      </c>
      <c r="P25" s="22">
        <f t="shared" si="6"/>
        <v>0</v>
      </c>
      <c r="Q25" s="24">
        <f t="shared" si="7"/>
        <v>-1</v>
      </c>
      <c r="R25" s="13"/>
    </row>
    <row r="26" s="1" customFormat="1" customHeight="1" spans="1:18">
      <c r="A26" s="13">
        <v>3</v>
      </c>
      <c r="B26" s="13" t="s">
        <v>35</v>
      </c>
      <c r="C26" s="14" t="s">
        <v>42</v>
      </c>
      <c r="D26" s="15"/>
      <c r="E26" s="15"/>
      <c r="F26" s="15"/>
      <c r="G26" s="14" t="s">
        <v>73</v>
      </c>
      <c r="H26" s="13" t="s">
        <v>41</v>
      </c>
      <c r="I26" s="13">
        <v>1</v>
      </c>
      <c r="J26" s="22">
        <v>45540.3</v>
      </c>
      <c r="K26" s="22"/>
      <c r="L26" s="22"/>
      <c r="M26" s="22"/>
      <c r="N26" s="22"/>
      <c r="O26" s="22">
        <f t="shared" si="5"/>
        <v>0</v>
      </c>
      <c r="P26" s="22">
        <f t="shared" si="6"/>
        <v>0</v>
      </c>
      <c r="Q26" s="24">
        <f t="shared" si="7"/>
        <v>-1</v>
      </c>
      <c r="R26" s="13"/>
    </row>
    <row r="27" s="1" customFormat="1" customHeight="1" spans="1:18">
      <c r="A27" s="13">
        <v>4</v>
      </c>
      <c r="B27" s="13" t="s">
        <v>35</v>
      </c>
      <c r="C27" s="14" t="s">
        <v>74</v>
      </c>
      <c r="D27" s="15"/>
      <c r="E27" s="15"/>
      <c r="F27" s="15"/>
      <c r="G27" s="14" t="s">
        <v>75</v>
      </c>
      <c r="H27" s="13" t="s">
        <v>41</v>
      </c>
      <c r="I27" s="13">
        <v>1</v>
      </c>
      <c r="J27" s="22">
        <v>83574.21</v>
      </c>
      <c r="K27" s="22"/>
      <c r="L27" s="22"/>
      <c r="M27" s="22"/>
      <c r="N27" s="22"/>
      <c r="O27" s="22">
        <f t="shared" si="5"/>
        <v>0</v>
      </c>
      <c r="P27" s="22">
        <f t="shared" si="6"/>
        <v>0</v>
      </c>
      <c r="Q27" s="24">
        <f t="shared" si="7"/>
        <v>-1</v>
      </c>
      <c r="R27" s="13"/>
    </row>
    <row r="28" s="1" customFormat="1" customHeight="1" spans="1:18">
      <c r="A28" s="13">
        <v>5</v>
      </c>
      <c r="B28" s="13" t="s">
        <v>35</v>
      </c>
      <c r="C28" s="14" t="s">
        <v>44</v>
      </c>
      <c r="D28" s="15"/>
      <c r="E28" s="15"/>
      <c r="F28" s="15"/>
      <c r="G28" s="14" t="s">
        <v>76</v>
      </c>
      <c r="H28" s="13" t="s">
        <v>41</v>
      </c>
      <c r="I28" s="13">
        <v>1</v>
      </c>
      <c r="J28" s="22">
        <v>71994.91</v>
      </c>
      <c r="K28" s="22"/>
      <c r="L28" s="22"/>
      <c r="M28" s="22"/>
      <c r="N28" s="22"/>
      <c r="O28" s="22">
        <f t="shared" si="5"/>
        <v>0</v>
      </c>
      <c r="P28" s="22">
        <f t="shared" si="6"/>
        <v>0</v>
      </c>
      <c r="Q28" s="24">
        <f t="shared" si="7"/>
        <v>-1</v>
      </c>
      <c r="R28" s="13"/>
    </row>
    <row r="29" s="1" customFormat="1" customHeight="1" spans="1:18">
      <c r="A29" s="13">
        <v>6</v>
      </c>
      <c r="B29" s="13" t="s">
        <v>35</v>
      </c>
      <c r="C29" s="14" t="s">
        <v>64</v>
      </c>
      <c r="D29" s="15"/>
      <c r="E29" s="15"/>
      <c r="F29" s="15"/>
      <c r="G29" s="14" t="s">
        <v>76</v>
      </c>
      <c r="H29" s="13" t="s">
        <v>41</v>
      </c>
      <c r="I29" s="13">
        <v>1</v>
      </c>
      <c r="J29" s="22">
        <v>52808.97</v>
      </c>
      <c r="K29" s="22"/>
      <c r="L29" s="22"/>
      <c r="M29" s="22"/>
      <c r="N29" s="22"/>
      <c r="O29" s="22">
        <f t="shared" si="5"/>
        <v>0</v>
      </c>
      <c r="P29" s="22">
        <f t="shared" si="6"/>
        <v>0</v>
      </c>
      <c r="Q29" s="24">
        <f t="shared" si="7"/>
        <v>-1</v>
      </c>
      <c r="R29" s="13"/>
    </row>
    <row r="30" s="3" customFormat="1" customHeight="1" spans="1:18">
      <c r="A30" s="13">
        <v>7</v>
      </c>
      <c r="B30" s="13" t="s">
        <v>50</v>
      </c>
      <c r="C30" s="13"/>
      <c r="D30" s="15" t="s">
        <v>51</v>
      </c>
      <c r="E30" s="16" t="s">
        <v>52</v>
      </c>
      <c r="F30" s="16" t="s">
        <v>53</v>
      </c>
      <c r="G30" s="14"/>
      <c r="H30" s="13" t="s">
        <v>54</v>
      </c>
      <c r="I30" s="13">
        <v>3</v>
      </c>
      <c r="J30" s="22">
        <v>1626.42</v>
      </c>
      <c r="K30" s="23">
        <v>0</v>
      </c>
      <c r="L30" s="23">
        <v>0</v>
      </c>
      <c r="M30" s="23">
        <v>0</v>
      </c>
      <c r="N30" s="22"/>
      <c r="O30" s="22">
        <f t="shared" si="5"/>
        <v>0</v>
      </c>
      <c r="P30" s="22">
        <f t="shared" si="6"/>
        <v>0</v>
      </c>
      <c r="Q30" s="24">
        <f t="shared" si="7"/>
        <v>-1</v>
      </c>
      <c r="R30" s="12"/>
    </row>
    <row r="31" s="3" customFormat="1" customHeight="1" spans="1:18">
      <c r="A31" s="13">
        <v>8</v>
      </c>
      <c r="B31" s="13" t="s">
        <v>50</v>
      </c>
      <c r="C31" s="13"/>
      <c r="D31" s="15" t="s">
        <v>77</v>
      </c>
      <c r="E31" s="16" t="s">
        <v>52</v>
      </c>
      <c r="F31" s="16" t="s">
        <v>78</v>
      </c>
      <c r="G31" s="14"/>
      <c r="H31" s="13" t="s">
        <v>54</v>
      </c>
      <c r="I31" s="13">
        <v>1</v>
      </c>
      <c r="J31" s="22">
        <v>3436.2</v>
      </c>
      <c r="K31" s="23">
        <v>0</v>
      </c>
      <c r="L31" s="23">
        <v>0</v>
      </c>
      <c r="M31" s="23">
        <v>0</v>
      </c>
      <c r="N31" s="22"/>
      <c r="O31" s="22">
        <f t="shared" si="5"/>
        <v>0</v>
      </c>
      <c r="P31" s="22">
        <f t="shared" si="6"/>
        <v>0</v>
      </c>
      <c r="Q31" s="24">
        <f t="shared" si="7"/>
        <v>-1</v>
      </c>
      <c r="R31" s="12"/>
    </row>
    <row r="32" s="3" customFormat="1" customHeight="1" spans="1:18">
      <c r="A32" s="13">
        <v>9</v>
      </c>
      <c r="B32" s="13" t="s">
        <v>55</v>
      </c>
      <c r="C32" s="13"/>
      <c r="D32" s="15" t="s">
        <v>56</v>
      </c>
      <c r="E32" s="15" t="s">
        <v>57</v>
      </c>
      <c r="F32" s="15" t="s">
        <v>58</v>
      </c>
      <c r="G32" s="14"/>
      <c r="H32" s="13" t="s">
        <v>59</v>
      </c>
      <c r="I32" s="13">
        <v>1</v>
      </c>
      <c r="J32" s="22">
        <v>8832.86125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2">
        <f>SUM(P24:P31)*2.5%</f>
        <v>0</v>
      </c>
      <c r="Q32" s="24"/>
      <c r="R32" s="14" t="s">
        <v>60</v>
      </c>
    </row>
    <row r="33" s="3" customFormat="1" customHeight="1" spans="1:18">
      <c r="A33" s="10" t="s">
        <v>61</v>
      </c>
      <c r="B33" s="10"/>
      <c r="C33" s="10"/>
      <c r="D33" s="12"/>
      <c r="E33" s="10"/>
      <c r="F33" s="10"/>
      <c r="G33" s="10"/>
      <c r="H33" s="17"/>
      <c r="I33" s="10"/>
      <c r="J33" s="19"/>
      <c r="K33" s="19"/>
      <c r="L33" s="19"/>
      <c r="M33" s="19"/>
      <c r="N33" s="19"/>
      <c r="O33" s="19"/>
      <c r="P33" s="19">
        <f>SUM(P24:P32)</f>
        <v>0</v>
      </c>
      <c r="Q33" s="19"/>
      <c r="R33" s="12"/>
    </row>
    <row r="34" s="1" customFormat="1" customHeight="1" spans="1:18">
      <c r="A34" s="12" t="s">
        <v>79</v>
      </c>
      <c r="B34" s="12"/>
      <c r="C34" s="12"/>
      <c r="D34" s="12"/>
      <c r="E34" s="12"/>
      <c r="F34" s="12"/>
      <c r="G34" s="10"/>
      <c r="H34" s="17"/>
      <c r="I34" s="13"/>
      <c r="J34" s="22"/>
      <c r="K34" s="22"/>
      <c r="L34" s="22"/>
      <c r="M34" s="22"/>
      <c r="N34" s="22"/>
      <c r="O34" s="13"/>
      <c r="P34" s="13"/>
      <c r="Q34" s="13"/>
      <c r="R34" s="13"/>
    </row>
    <row r="35" s="1" customFormat="1" customHeight="1" spans="1:18">
      <c r="A35" s="13">
        <v>1</v>
      </c>
      <c r="B35" s="13" t="s">
        <v>35</v>
      </c>
      <c r="C35" s="14" t="s">
        <v>42</v>
      </c>
      <c r="D35" s="15" t="s">
        <v>80</v>
      </c>
      <c r="E35" s="15" t="s">
        <v>38</v>
      </c>
      <c r="F35" s="15" t="s">
        <v>39</v>
      </c>
      <c r="G35" s="14" t="s">
        <v>81</v>
      </c>
      <c r="H35" s="13" t="s">
        <v>41</v>
      </c>
      <c r="I35" s="13">
        <v>1</v>
      </c>
      <c r="J35" s="22">
        <v>45540.3</v>
      </c>
      <c r="K35" s="22"/>
      <c r="L35" s="22"/>
      <c r="M35" s="22"/>
      <c r="N35" s="22"/>
      <c r="O35" s="22">
        <f t="shared" ref="O35:O60" si="8">N35+M35</f>
        <v>0</v>
      </c>
      <c r="P35" s="22">
        <f t="shared" ref="P35:P61" si="9">O35*I35</f>
        <v>0</v>
      </c>
      <c r="Q35" s="24">
        <f t="shared" ref="Q35:Q61" si="10">(O35-J35)/J35</f>
        <v>-1</v>
      </c>
      <c r="R35" s="13"/>
    </row>
    <row r="36" s="1" customFormat="1" customHeight="1" spans="1:18">
      <c r="A36" s="13">
        <v>2</v>
      </c>
      <c r="B36" s="13" t="s">
        <v>35</v>
      </c>
      <c r="C36" s="14" t="s">
        <v>42</v>
      </c>
      <c r="D36" s="15"/>
      <c r="E36" s="15"/>
      <c r="F36" s="15"/>
      <c r="G36" s="14" t="s">
        <v>82</v>
      </c>
      <c r="H36" s="13" t="s">
        <v>41</v>
      </c>
      <c r="I36" s="13">
        <v>1</v>
      </c>
      <c r="J36" s="22">
        <v>45540.3</v>
      </c>
      <c r="K36" s="22"/>
      <c r="L36" s="22"/>
      <c r="M36" s="22"/>
      <c r="N36" s="22"/>
      <c r="O36" s="22">
        <f t="shared" si="8"/>
        <v>0</v>
      </c>
      <c r="P36" s="22">
        <f t="shared" si="9"/>
        <v>0</v>
      </c>
      <c r="Q36" s="24">
        <f t="shared" si="10"/>
        <v>-1</v>
      </c>
      <c r="R36" s="13"/>
    </row>
    <row r="37" s="1" customFormat="1" customHeight="1" spans="1:18">
      <c r="A37" s="13">
        <v>3</v>
      </c>
      <c r="B37" s="13" t="s">
        <v>35</v>
      </c>
      <c r="C37" s="14" t="s">
        <v>83</v>
      </c>
      <c r="D37" s="15"/>
      <c r="E37" s="15"/>
      <c r="F37" s="15"/>
      <c r="G37" s="14" t="s">
        <v>84</v>
      </c>
      <c r="H37" s="13" t="s">
        <v>41</v>
      </c>
      <c r="I37" s="13">
        <v>1</v>
      </c>
      <c r="J37" s="22">
        <v>31155.1</v>
      </c>
      <c r="K37" s="22"/>
      <c r="L37" s="22"/>
      <c r="M37" s="22"/>
      <c r="N37" s="22"/>
      <c r="O37" s="22">
        <f t="shared" si="8"/>
        <v>0</v>
      </c>
      <c r="P37" s="22">
        <f t="shared" si="9"/>
        <v>0</v>
      </c>
      <c r="Q37" s="24">
        <f t="shared" si="10"/>
        <v>-1</v>
      </c>
      <c r="R37" s="13"/>
    </row>
    <row r="38" s="1" customFormat="1" customHeight="1" spans="1:18">
      <c r="A38" s="13">
        <v>4</v>
      </c>
      <c r="B38" s="13" t="s">
        <v>35</v>
      </c>
      <c r="C38" s="14" t="s">
        <v>85</v>
      </c>
      <c r="D38" s="15"/>
      <c r="E38" s="15"/>
      <c r="F38" s="15"/>
      <c r="G38" s="14" t="s">
        <v>86</v>
      </c>
      <c r="H38" s="13" t="s">
        <v>41</v>
      </c>
      <c r="I38" s="13">
        <v>1</v>
      </c>
      <c r="J38" s="22">
        <v>31155.15</v>
      </c>
      <c r="K38" s="22"/>
      <c r="L38" s="22"/>
      <c r="M38" s="22"/>
      <c r="N38" s="22"/>
      <c r="O38" s="22">
        <f t="shared" si="8"/>
        <v>0</v>
      </c>
      <c r="P38" s="22">
        <f t="shared" si="9"/>
        <v>0</v>
      </c>
      <c r="Q38" s="24">
        <f t="shared" si="10"/>
        <v>-1</v>
      </c>
      <c r="R38" s="13"/>
    </row>
    <row r="39" s="1" customFormat="1" customHeight="1" spans="1:18">
      <c r="A39" s="13">
        <v>5</v>
      </c>
      <c r="B39" s="13" t="s">
        <v>35</v>
      </c>
      <c r="C39" s="14" t="s">
        <v>85</v>
      </c>
      <c r="D39" s="15"/>
      <c r="E39" s="15"/>
      <c r="F39" s="15"/>
      <c r="G39" s="14" t="s">
        <v>87</v>
      </c>
      <c r="H39" s="13" t="s">
        <v>41</v>
      </c>
      <c r="I39" s="13">
        <v>1</v>
      </c>
      <c r="J39" s="22">
        <v>31155.15</v>
      </c>
      <c r="K39" s="22"/>
      <c r="L39" s="22"/>
      <c r="M39" s="22"/>
      <c r="N39" s="22"/>
      <c r="O39" s="22">
        <f t="shared" si="8"/>
        <v>0</v>
      </c>
      <c r="P39" s="22">
        <f t="shared" si="9"/>
        <v>0</v>
      </c>
      <c r="Q39" s="24">
        <f t="shared" si="10"/>
        <v>-1</v>
      </c>
      <c r="R39" s="13"/>
    </row>
    <row r="40" s="1" customFormat="1" customHeight="1" spans="1:18">
      <c r="A40" s="13">
        <v>6</v>
      </c>
      <c r="B40" s="13" t="s">
        <v>35</v>
      </c>
      <c r="C40" s="14" t="s">
        <v>88</v>
      </c>
      <c r="D40" s="15"/>
      <c r="E40" s="15"/>
      <c r="F40" s="15"/>
      <c r="G40" s="14" t="s">
        <v>89</v>
      </c>
      <c r="H40" s="13" t="s">
        <v>41</v>
      </c>
      <c r="I40" s="13">
        <v>1</v>
      </c>
      <c r="J40" s="22">
        <v>37127.04</v>
      </c>
      <c r="K40" s="22"/>
      <c r="L40" s="22"/>
      <c r="M40" s="22"/>
      <c r="N40" s="22"/>
      <c r="O40" s="22">
        <f t="shared" si="8"/>
        <v>0</v>
      </c>
      <c r="P40" s="22">
        <f t="shared" si="9"/>
        <v>0</v>
      </c>
      <c r="Q40" s="24">
        <f t="shared" si="10"/>
        <v>-1</v>
      </c>
      <c r="R40" s="13"/>
    </row>
    <row r="41" s="1" customFormat="1" customHeight="1" spans="1:18">
      <c r="A41" s="13">
        <v>7</v>
      </c>
      <c r="B41" s="13" t="s">
        <v>35</v>
      </c>
      <c r="C41" s="14" t="s">
        <v>36</v>
      </c>
      <c r="D41" s="15"/>
      <c r="E41" s="15"/>
      <c r="F41" s="15"/>
      <c r="G41" s="14" t="s">
        <v>90</v>
      </c>
      <c r="H41" s="13" t="s">
        <v>41</v>
      </c>
      <c r="I41" s="13">
        <v>1</v>
      </c>
      <c r="J41" s="22">
        <v>43068.02</v>
      </c>
      <c r="K41" s="22"/>
      <c r="L41" s="22"/>
      <c r="M41" s="22"/>
      <c r="N41" s="22"/>
      <c r="O41" s="22">
        <f t="shared" si="8"/>
        <v>0</v>
      </c>
      <c r="P41" s="22">
        <f t="shared" si="9"/>
        <v>0</v>
      </c>
      <c r="Q41" s="24">
        <f t="shared" si="10"/>
        <v>-1</v>
      </c>
      <c r="R41" s="13"/>
    </row>
    <row r="42" s="1" customFormat="1" customHeight="1" spans="1:18">
      <c r="A42" s="13">
        <v>8</v>
      </c>
      <c r="B42" s="13" t="s">
        <v>35</v>
      </c>
      <c r="C42" s="14" t="s">
        <v>36</v>
      </c>
      <c r="D42" s="15"/>
      <c r="E42" s="15"/>
      <c r="F42" s="15"/>
      <c r="G42" s="14" t="s">
        <v>91</v>
      </c>
      <c r="H42" s="13" t="s">
        <v>41</v>
      </c>
      <c r="I42" s="13">
        <v>1</v>
      </c>
      <c r="J42" s="22">
        <v>43068.02</v>
      </c>
      <c r="K42" s="22"/>
      <c r="L42" s="22"/>
      <c r="M42" s="22"/>
      <c r="N42" s="22"/>
      <c r="O42" s="22">
        <f t="shared" si="8"/>
        <v>0</v>
      </c>
      <c r="P42" s="22">
        <f t="shared" si="9"/>
        <v>0</v>
      </c>
      <c r="Q42" s="24">
        <f t="shared" si="10"/>
        <v>-1</v>
      </c>
      <c r="R42" s="13"/>
    </row>
    <row r="43" s="1" customFormat="1" customHeight="1" spans="1:18">
      <c r="A43" s="13">
        <v>9</v>
      </c>
      <c r="B43" s="13" t="s">
        <v>35</v>
      </c>
      <c r="C43" s="14" t="s">
        <v>36</v>
      </c>
      <c r="D43" s="15"/>
      <c r="E43" s="15"/>
      <c r="F43" s="15"/>
      <c r="G43" s="14" t="s">
        <v>92</v>
      </c>
      <c r="H43" s="13" t="s">
        <v>41</v>
      </c>
      <c r="I43" s="13">
        <v>1</v>
      </c>
      <c r="J43" s="22">
        <v>43068.02</v>
      </c>
      <c r="K43" s="22"/>
      <c r="L43" s="22"/>
      <c r="M43" s="22"/>
      <c r="N43" s="22"/>
      <c r="O43" s="22">
        <f t="shared" si="8"/>
        <v>0</v>
      </c>
      <c r="P43" s="22">
        <f t="shared" si="9"/>
        <v>0</v>
      </c>
      <c r="Q43" s="24">
        <f t="shared" si="10"/>
        <v>-1</v>
      </c>
      <c r="R43" s="13"/>
    </row>
    <row r="44" s="1" customFormat="1" customHeight="1" spans="1:18">
      <c r="A44" s="13">
        <v>10</v>
      </c>
      <c r="B44" s="13" t="s">
        <v>35</v>
      </c>
      <c r="C44" s="14" t="s">
        <v>42</v>
      </c>
      <c r="D44" s="15"/>
      <c r="E44" s="15"/>
      <c r="F44" s="15"/>
      <c r="G44" s="14" t="s">
        <v>93</v>
      </c>
      <c r="H44" s="13" t="s">
        <v>41</v>
      </c>
      <c r="I44" s="13">
        <v>1</v>
      </c>
      <c r="J44" s="22">
        <v>45540.3</v>
      </c>
      <c r="K44" s="22"/>
      <c r="L44" s="22"/>
      <c r="M44" s="22"/>
      <c r="N44" s="22"/>
      <c r="O44" s="22">
        <f t="shared" si="8"/>
        <v>0</v>
      </c>
      <c r="P44" s="22">
        <f t="shared" si="9"/>
        <v>0</v>
      </c>
      <c r="Q44" s="24">
        <f t="shared" si="10"/>
        <v>-1</v>
      </c>
      <c r="R44" s="13"/>
    </row>
    <row r="45" s="1" customFormat="1" customHeight="1" spans="1:18">
      <c r="A45" s="13">
        <v>11</v>
      </c>
      <c r="B45" s="13" t="s">
        <v>35</v>
      </c>
      <c r="C45" s="14" t="s">
        <v>42</v>
      </c>
      <c r="D45" s="15"/>
      <c r="E45" s="15"/>
      <c r="F45" s="15"/>
      <c r="G45" s="14" t="s">
        <v>94</v>
      </c>
      <c r="H45" s="13" t="s">
        <v>41</v>
      </c>
      <c r="I45" s="13">
        <v>1</v>
      </c>
      <c r="J45" s="22">
        <v>45540.3</v>
      </c>
      <c r="K45" s="22"/>
      <c r="L45" s="22"/>
      <c r="M45" s="22"/>
      <c r="N45" s="22"/>
      <c r="O45" s="22">
        <f t="shared" si="8"/>
        <v>0</v>
      </c>
      <c r="P45" s="22">
        <f t="shared" si="9"/>
        <v>0</v>
      </c>
      <c r="Q45" s="24">
        <f t="shared" si="10"/>
        <v>-1</v>
      </c>
      <c r="R45" s="13"/>
    </row>
    <row r="46" s="1" customFormat="1" customHeight="1" spans="1:18">
      <c r="A46" s="13">
        <v>12</v>
      </c>
      <c r="B46" s="13" t="s">
        <v>35</v>
      </c>
      <c r="C46" s="14" t="s">
        <v>42</v>
      </c>
      <c r="D46" s="15"/>
      <c r="E46" s="15"/>
      <c r="F46" s="15"/>
      <c r="G46" s="14" t="s">
        <v>95</v>
      </c>
      <c r="H46" s="13" t="s">
        <v>41</v>
      </c>
      <c r="I46" s="13">
        <v>1</v>
      </c>
      <c r="J46" s="22">
        <v>45540.3</v>
      </c>
      <c r="K46" s="22"/>
      <c r="L46" s="22"/>
      <c r="M46" s="22"/>
      <c r="N46" s="22"/>
      <c r="O46" s="22">
        <f t="shared" si="8"/>
        <v>0</v>
      </c>
      <c r="P46" s="22">
        <f t="shared" si="9"/>
        <v>0</v>
      </c>
      <c r="Q46" s="24">
        <f t="shared" si="10"/>
        <v>-1</v>
      </c>
      <c r="R46" s="13"/>
    </row>
    <row r="47" s="1" customFormat="1" customHeight="1" spans="1:18">
      <c r="A47" s="13">
        <v>13</v>
      </c>
      <c r="B47" s="13" t="s">
        <v>35</v>
      </c>
      <c r="C47" s="14" t="s">
        <v>42</v>
      </c>
      <c r="D47" s="15"/>
      <c r="E47" s="15"/>
      <c r="F47" s="15"/>
      <c r="G47" s="18" t="s">
        <v>96</v>
      </c>
      <c r="H47" s="13" t="s">
        <v>41</v>
      </c>
      <c r="I47" s="13">
        <v>1</v>
      </c>
      <c r="J47" s="22">
        <v>45540.3</v>
      </c>
      <c r="K47" s="22"/>
      <c r="L47" s="22"/>
      <c r="M47" s="22"/>
      <c r="N47" s="22"/>
      <c r="O47" s="22">
        <f t="shared" si="8"/>
        <v>0</v>
      </c>
      <c r="P47" s="22">
        <f t="shared" si="9"/>
        <v>0</v>
      </c>
      <c r="Q47" s="24">
        <f t="shared" si="10"/>
        <v>-1</v>
      </c>
      <c r="R47" s="13"/>
    </row>
    <row r="48" s="1" customFormat="1" customHeight="1" spans="1:18">
      <c r="A48" s="13">
        <v>14</v>
      </c>
      <c r="B48" s="13" t="s">
        <v>35</v>
      </c>
      <c r="C48" s="14" t="s">
        <v>42</v>
      </c>
      <c r="D48" s="15"/>
      <c r="E48" s="15"/>
      <c r="F48" s="15"/>
      <c r="G48" s="18" t="s">
        <v>97</v>
      </c>
      <c r="H48" s="13" t="s">
        <v>41</v>
      </c>
      <c r="I48" s="13">
        <v>1</v>
      </c>
      <c r="J48" s="22">
        <v>45540.3</v>
      </c>
      <c r="K48" s="22"/>
      <c r="L48" s="22"/>
      <c r="M48" s="22"/>
      <c r="N48" s="22"/>
      <c r="O48" s="22">
        <f t="shared" si="8"/>
        <v>0</v>
      </c>
      <c r="P48" s="22">
        <f t="shared" si="9"/>
        <v>0</v>
      </c>
      <c r="Q48" s="24">
        <f t="shared" si="10"/>
        <v>-1</v>
      </c>
      <c r="R48" s="13"/>
    </row>
    <row r="49" s="1" customFormat="1" customHeight="1" spans="1:18">
      <c r="A49" s="13">
        <v>15</v>
      </c>
      <c r="B49" s="13" t="s">
        <v>35</v>
      </c>
      <c r="C49" s="14" t="s">
        <v>42</v>
      </c>
      <c r="D49" s="15"/>
      <c r="E49" s="15"/>
      <c r="F49" s="15"/>
      <c r="G49" s="18" t="s">
        <v>98</v>
      </c>
      <c r="H49" s="13" t="s">
        <v>41</v>
      </c>
      <c r="I49" s="13">
        <v>1</v>
      </c>
      <c r="J49" s="22">
        <v>45540.3</v>
      </c>
      <c r="K49" s="22"/>
      <c r="L49" s="22"/>
      <c r="M49" s="22"/>
      <c r="N49" s="22"/>
      <c r="O49" s="22">
        <f t="shared" si="8"/>
        <v>0</v>
      </c>
      <c r="P49" s="22">
        <f t="shared" si="9"/>
        <v>0</v>
      </c>
      <c r="Q49" s="24">
        <f t="shared" si="10"/>
        <v>-1</v>
      </c>
      <c r="R49" s="13"/>
    </row>
    <row r="50" s="1" customFormat="1" customHeight="1" spans="1:18">
      <c r="A50" s="13">
        <v>16</v>
      </c>
      <c r="B50" s="13" t="s">
        <v>35</v>
      </c>
      <c r="C50" s="14" t="s">
        <v>42</v>
      </c>
      <c r="D50" s="15"/>
      <c r="E50" s="15"/>
      <c r="F50" s="15"/>
      <c r="G50" s="14" t="s">
        <v>99</v>
      </c>
      <c r="H50" s="13" t="s">
        <v>41</v>
      </c>
      <c r="I50" s="13">
        <v>1</v>
      </c>
      <c r="J50" s="22">
        <v>45540.3</v>
      </c>
      <c r="K50" s="22"/>
      <c r="L50" s="22"/>
      <c r="M50" s="22"/>
      <c r="N50" s="22"/>
      <c r="O50" s="22">
        <f t="shared" si="8"/>
        <v>0</v>
      </c>
      <c r="P50" s="22">
        <f t="shared" si="9"/>
        <v>0</v>
      </c>
      <c r="Q50" s="24">
        <f t="shared" si="10"/>
        <v>-1</v>
      </c>
      <c r="R50" s="13"/>
    </row>
    <row r="51" s="1" customFormat="1" customHeight="1" spans="1:18">
      <c r="A51" s="13">
        <v>17</v>
      </c>
      <c r="B51" s="13" t="s">
        <v>35</v>
      </c>
      <c r="C51" s="14" t="s">
        <v>42</v>
      </c>
      <c r="D51" s="15"/>
      <c r="E51" s="15"/>
      <c r="F51" s="15"/>
      <c r="G51" s="14" t="s">
        <v>100</v>
      </c>
      <c r="H51" s="13" t="s">
        <v>41</v>
      </c>
      <c r="I51" s="13">
        <v>1</v>
      </c>
      <c r="J51" s="22">
        <v>45540.3</v>
      </c>
      <c r="K51" s="22"/>
      <c r="L51" s="22"/>
      <c r="M51" s="22"/>
      <c r="N51" s="22"/>
      <c r="O51" s="22">
        <f t="shared" si="8"/>
        <v>0</v>
      </c>
      <c r="P51" s="22">
        <f t="shared" si="9"/>
        <v>0</v>
      </c>
      <c r="Q51" s="24">
        <f t="shared" si="10"/>
        <v>-1</v>
      </c>
      <c r="R51" s="13"/>
    </row>
    <row r="52" s="1" customFormat="1" customHeight="1" spans="1:18">
      <c r="A52" s="13">
        <v>18</v>
      </c>
      <c r="B52" s="13" t="s">
        <v>35</v>
      </c>
      <c r="C52" s="14" t="s">
        <v>64</v>
      </c>
      <c r="D52" s="15"/>
      <c r="E52" s="15"/>
      <c r="F52" s="15"/>
      <c r="G52" s="14" t="s">
        <v>101</v>
      </c>
      <c r="H52" s="13" t="s">
        <v>41</v>
      </c>
      <c r="I52" s="13">
        <v>1</v>
      </c>
      <c r="J52" s="22">
        <v>52808.97</v>
      </c>
      <c r="K52" s="22"/>
      <c r="L52" s="22"/>
      <c r="M52" s="22"/>
      <c r="N52" s="22"/>
      <c r="O52" s="22">
        <f t="shared" si="8"/>
        <v>0</v>
      </c>
      <c r="P52" s="22">
        <f t="shared" si="9"/>
        <v>0</v>
      </c>
      <c r="Q52" s="24">
        <f t="shared" si="10"/>
        <v>-1</v>
      </c>
      <c r="R52" s="13"/>
    </row>
    <row r="53" s="1" customFormat="1" customHeight="1" spans="1:18">
      <c r="A53" s="13">
        <v>19</v>
      </c>
      <c r="B53" s="13" t="s">
        <v>35</v>
      </c>
      <c r="C53" s="14" t="s">
        <v>64</v>
      </c>
      <c r="D53" s="15"/>
      <c r="E53" s="15"/>
      <c r="F53" s="15"/>
      <c r="G53" s="18" t="s">
        <v>102</v>
      </c>
      <c r="H53" s="13" t="s">
        <v>41</v>
      </c>
      <c r="I53" s="13">
        <v>1</v>
      </c>
      <c r="J53" s="22">
        <v>52808.97</v>
      </c>
      <c r="K53" s="22"/>
      <c r="L53" s="22"/>
      <c r="M53" s="22"/>
      <c r="N53" s="22"/>
      <c r="O53" s="22">
        <f t="shared" si="8"/>
        <v>0</v>
      </c>
      <c r="P53" s="22">
        <f t="shared" si="9"/>
        <v>0</v>
      </c>
      <c r="Q53" s="24">
        <f t="shared" si="10"/>
        <v>-1</v>
      </c>
      <c r="R53" s="13"/>
    </row>
    <row r="54" s="1" customFormat="1" customHeight="1" spans="1:18">
      <c r="A54" s="13">
        <v>20</v>
      </c>
      <c r="B54" s="13" t="s">
        <v>35</v>
      </c>
      <c r="C54" s="14" t="s">
        <v>103</v>
      </c>
      <c r="D54" s="15"/>
      <c r="E54" s="15"/>
      <c r="F54" s="15"/>
      <c r="G54" s="14" t="s">
        <v>104</v>
      </c>
      <c r="H54" s="13" t="s">
        <v>41</v>
      </c>
      <c r="I54" s="13">
        <v>1</v>
      </c>
      <c r="J54" s="22">
        <v>61384.29</v>
      </c>
      <c r="K54" s="22"/>
      <c r="L54" s="22"/>
      <c r="M54" s="22"/>
      <c r="N54" s="22"/>
      <c r="O54" s="22">
        <f t="shared" si="8"/>
        <v>0</v>
      </c>
      <c r="P54" s="22">
        <f t="shared" si="9"/>
        <v>0</v>
      </c>
      <c r="Q54" s="24">
        <f t="shared" si="10"/>
        <v>-1</v>
      </c>
      <c r="R54" s="13"/>
    </row>
    <row r="55" s="1" customFormat="1" customHeight="1" spans="1:18">
      <c r="A55" s="13">
        <v>21</v>
      </c>
      <c r="B55" s="13" t="s">
        <v>35</v>
      </c>
      <c r="C55" s="14" t="s">
        <v>103</v>
      </c>
      <c r="D55" s="15"/>
      <c r="E55" s="15"/>
      <c r="F55" s="15"/>
      <c r="G55" s="18" t="s">
        <v>105</v>
      </c>
      <c r="H55" s="13" t="s">
        <v>41</v>
      </c>
      <c r="I55" s="13">
        <v>1</v>
      </c>
      <c r="J55" s="22">
        <v>61384.29</v>
      </c>
      <c r="K55" s="22"/>
      <c r="L55" s="22"/>
      <c r="M55" s="22"/>
      <c r="N55" s="22"/>
      <c r="O55" s="22">
        <f t="shared" si="8"/>
        <v>0</v>
      </c>
      <c r="P55" s="22">
        <f t="shared" si="9"/>
        <v>0</v>
      </c>
      <c r="Q55" s="24">
        <f t="shared" si="10"/>
        <v>-1</v>
      </c>
      <c r="R55" s="13"/>
    </row>
    <row r="56" s="1" customFormat="1" customHeight="1" spans="1:18">
      <c r="A56" s="13">
        <v>22</v>
      </c>
      <c r="B56" s="13" t="s">
        <v>35</v>
      </c>
      <c r="C56" s="14" t="s">
        <v>44</v>
      </c>
      <c r="D56" s="15"/>
      <c r="E56" s="15"/>
      <c r="F56" s="15"/>
      <c r="G56" s="18" t="s">
        <v>106</v>
      </c>
      <c r="H56" s="13" t="s">
        <v>41</v>
      </c>
      <c r="I56" s="13">
        <v>1</v>
      </c>
      <c r="J56" s="22">
        <v>71994.91</v>
      </c>
      <c r="K56" s="22"/>
      <c r="L56" s="22"/>
      <c r="M56" s="22"/>
      <c r="N56" s="22"/>
      <c r="O56" s="22">
        <f t="shared" si="8"/>
        <v>0</v>
      </c>
      <c r="P56" s="22">
        <f t="shared" si="9"/>
        <v>0</v>
      </c>
      <c r="Q56" s="24">
        <f t="shared" si="10"/>
        <v>-1</v>
      </c>
      <c r="R56" s="13"/>
    </row>
    <row r="57" s="3" customFormat="1" customHeight="1" spans="1:18">
      <c r="A57" s="13">
        <v>23</v>
      </c>
      <c r="B57" s="13" t="s">
        <v>50</v>
      </c>
      <c r="C57" s="13"/>
      <c r="D57" s="15" t="s">
        <v>51</v>
      </c>
      <c r="E57" s="16" t="s">
        <v>52</v>
      </c>
      <c r="F57" s="16" t="s">
        <v>107</v>
      </c>
      <c r="G57" s="14"/>
      <c r="H57" s="13" t="s">
        <v>54</v>
      </c>
      <c r="I57" s="13">
        <v>6</v>
      </c>
      <c r="J57" s="22">
        <v>1626.42</v>
      </c>
      <c r="K57" s="23">
        <v>0</v>
      </c>
      <c r="L57" s="23">
        <v>0</v>
      </c>
      <c r="M57" s="23">
        <v>0</v>
      </c>
      <c r="N57" s="22"/>
      <c r="O57" s="22">
        <f t="shared" si="8"/>
        <v>0</v>
      </c>
      <c r="P57" s="22">
        <f t="shared" si="9"/>
        <v>0</v>
      </c>
      <c r="Q57" s="24">
        <f t="shared" si="10"/>
        <v>-1</v>
      </c>
      <c r="R57" s="12"/>
    </row>
    <row r="58" s="3" customFormat="1" customHeight="1" spans="1:18">
      <c r="A58" s="13">
        <v>24</v>
      </c>
      <c r="B58" s="13" t="s">
        <v>50</v>
      </c>
      <c r="C58" s="13"/>
      <c r="D58" s="15" t="s">
        <v>108</v>
      </c>
      <c r="E58" s="16" t="s">
        <v>52</v>
      </c>
      <c r="F58" s="16" t="s">
        <v>109</v>
      </c>
      <c r="G58" s="14"/>
      <c r="H58" s="13" t="s">
        <v>54</v>
      </c>
      <c r="I58" s="13">
        <v>1</v>
      </c>
      <c r="J58" s="22">
        <v>2078.98</v>
      </c>
      <c r="K58" s="23">
        <v>0</v>
      </c>
      <c r="L58" s="23">
        <v>0</v>
      </c>
      <c r="M58" s="23">
        <v>0</v>
      </c>
      <c r="N58" s="22"/>
      <c r="O58" s="22">
        <f t="shared" si="8"/>
        <v>0</v>
      </c>
      <c r="P58" s="22">
        <f t="shared" si="9"/>
        <v>0</v>
      </c>
      <c r="Q58" s="24">
        <f t="shared" si="10"/>
        <v>-1</v>
      </c>
      <c r="R58" s="12"/>
    </row>
    <row r="59" s="3" customFormat="1" customHeight="1" spans="1:18">
      <c r="A59" s="13">
        <v>25</v>
      </c>
      <c r="B59" s="13" t="s">
        <v>50</v>
      </c>
      <c r="C59" s="13"/>
      <c r="D59" s="15" t="s">
        <v>110</v>
      </c>
      <c r="E59" s="16" t="s">
        <v>52</v>
      </c>
      <c r="F59" s="16" t="s">
        <v>111</v>
      </c>
      <c r="G59" s="14"/>
      <c r="H59" s="13" t="s">
        <v>54</v>
      </c>
      <c r="I59" s="13">
        <v>1</v>
      </c>
      <c r="J59" s="22">
        <v>2380.7</v>
      </c>
      <c r="K59" s="23">
        <v>0</v>
      </c>
      <c r="L59" s="23">
        <v>0</v>
      </c>
      <c r="M59" s="23">
        <v>0</v>
      </c>
      <c r="N59" s="22"/>
      <c r="O59" s="22">
        <f t="shared" si="8"/>
        <v>0</v>
      </c>
      <c r="P59" s="22">
        <f t="shared" si="9"/>
        <v>0</v>
      </c>
      <c r="Q59" s="24">
        <f t="shared" si="10"/>
        <v>-1</v>
      </c>
      <c r="R59" s="12"/>
    </row>
    <row r="60" s="3" customFormat="1" customHeight="1" spans="1:18">
      <c r="A60" s="13">
        <v>26</v>
      </c>
      <c r="B60" s="13" t="s">
        <v>50</v>
      </c>
      <c r="C60" s="13"/>
      <c r="D60" s="15" t="s">
        <v>112</v>
      </c>
      <c r="E60" s="16" t="s">
        <v>52</v>
      </c>
      <c r="F60" s="16" t="s">
        <v>113</v>
      </c>
      <c r="G60" s="14"/>
      <c r="H60" s="13" t="s">
        <v>54</v>
      </c>
      <c r="I60" s="13">
        <v>6</v>
      </c>
      <c r="J60" s="22">
        <v>3285.4</v>
      </c>
      <c r="K60" s="23">
        <v>0</v>
      </c>
      <c r="L60" s="23">
        <v>0</v>
      </c>
      <c r="M60" s="23">
        <v>0</v>
      </c>
      <c r="N60" s="22"/>
      <c r="O60" s="22">
        <f t="shared" si="8"/>
        <v>0</v>
      </c>
      <c r="P60" s="22">
        <f t="shared" si="9"/>
        <v>0</v>
      </c>
      <c r="Q60" s="24">
        <f t="shared" si="10"/>
        <v>-1</v>
      </c>
      <c r="R60" s="12"/>
    </row>
    <row r="61" s="3" customFormat="1" customHeight="1" spans="1:18">
      <c r="A61" s="13">
        <v>27</v>
      </c>
      <c r="B61" s="13" t="s">
        <v>55</v>
      </c>
      <c r="C61" s="13"/>
      <c r="D61" s="15" t="s">
        <v>56</v>
      </c>
      <c r="E61" s="15" t="s">
        <v>57</v>
      </c>
      <c r="F61" s="15" t="s">
        <v>58</v>
      </c>
      <c r="G61" s="14"/>
      <c r="H61" s="13" t="s">
        <v>59</v>
      </c>
      <c r="I61" s="13">
        <v>1</v>
      </c>
      <c r="J61" s="22">
        <v>26237.78825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2">
        <f>SUM(P35:P60)*2.5%</f>
        <v>0</v>
      </c>
      <c r="Q61" s="24"/>
      <c r="R61" s="14" t="s">
        <v>60</v>
      </c>
    </row>
    <row r="62" s="1" customFormat="1" customHeight="1" spans="1:18">
      <c r="A62" s="10" t="s">
        <v>61</v>
      </c>
      <c r="B62" s="10"/>
      <c r="C62" s="10"/>
      <c r="D62" s="12"/>
      <c r="E62" s="10"/>
      <c r="F62" s="10"/>
      <c r="G62" s="13"/>
      <c r="H62" s="13"/>
      <c r="I62" s="13"/>
      <c r="J62" s="19"/>
      <c r="K62" s="19"/>
      <c r="L62" s="19"/>
      <c r="M62" s="19"/>
      <c r="N62" s="19"/>
      <c r="O62" s="19"/>
      <c r="P62" s="19">
        <f>SUM(P35:P61)</f>
        <v>0</v>
      </c>
      <c r="Q62" s="19"/>
      <c r="R62" s="13"/>
    </row>
    <row r="63" s="1" customFormat="1" customHeight="1" spans="1:18">
      <c r="A63" s="10" t="s">
        <v>114</v>
      </c>
      <c r="B63" s="10"/>
      <c r="C63" s="10"/>
      <c r="D63" s="10"/>
      <c r="E63" s="10"/>
      <c r="F63" s="10"/>
      <c r="G63" s="13"/>
      <c r="H63" s="13"/>
      <c r="I63" s="13"/>
      <c r="J63" s="19"/>
      <c r="K63" s="19"/>
      <c r="L63" s="19"/>
      <c r="M63" s="19"/>
      <c r="N63" s="19"/>
      <c r="O63" s="19"/>
      <c r="P63" s="19">
        <f>P62+P33+P22+P14</f>
        <v>0</v>
      </c>
      <c r="Q63" s="19"/>
      <c r="R63" s="13"/>
    </row>
    <row r="64" s="2" customFormat="1" customHeight="1" spans="1:18">
      <c r="A64" s="12" t="s">
        <v>115</v>
      </c>
      <c r="B64" s="12"/>
      <c r="C64" s="12"/>
      <c r="D64" s="12"/>
      <c r="E64" s="12"/>
      <c r="F64" s="12"/>
      <c r="G64" s="11"/>
      <c r="H64" s="10"/>
      <c r="I64" s="19"/>
      <c r="J64" s="21"/>
      <c r="K64" s="21"/>
      <c r="L64" s="21"/>
      <c r="M64" s="21"/>
      <c r="N64" s="21"/>
      <c r="O64" s="21"/>
      <c r="P64" s="21"/>
      <c r="Q64" s="21"/>
      <c r="R64" s="10"/>
    </row>
    <row r="65" s="3" customFormat="1" customHeight="1" spans="1:18">
      <c r="A65" s="17" t="s">
        <v>116</v>
      </c>
      <c r="B65" s="17"/>
      <c r="C65" s="17"/>
      <c r="D65" s="17"/>
      <c r="E65" s="17"/>
      <c r="F65" s="17"/>
      <c r="G65" s="10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="3" customFormat="1" customHeight="1" spans="1:18">
      <c r="A66" s="13">
        <v>1</v>
      </c>
      <c r="B66" s="13" t="s">
        <v>117</v>
      </c>
      <c r="C66" s="14" t="s">
        <v>118</v>
      </c>
      <c r="D66" s="15" t="s">
        <v>119</v>
      </c>
      <c r="E66" s="25" t="s">
        <v>120</v>
      </c>
      <c r="F66" s="15" t="s">
        <v>121</v>
      </c>
      <c r="G66" s="14" t="s">
        <v>122</v>
      </c>
      <c r="H66" s="13" t="s">
        <v>123</v>
      </c>
      <c r="I66" s="13">
        <v>136</v>
      </c>
      <c r="J66" s="22">
        <v>798.78</v>
      </c>
      <c r="K66" s="22"/>
      <c r="L66" s="22"/>
      <c r="M66" s="22"/>
      <c r="N66" s="22"/>
      <c r="O66" s="22">
        <f>N66+M66</f>
        <v>0</v>
      </c>
      <c r="P66" s="22">
        <f t="shared" ref="P66:P71" si="11">O66*I66</f>
        <v>0</v>
      </c>
      <c r="Q66" s="24">
        <f t="shared" ref="Q66:Q71" si="12">(O66-J66)/J66</f>
        <v>-1</v>
      </c>
      <c r="R66" s="12"/>
    </row>
    <row r="67" s="3" customFormat="1" customHeight="1" spans="1:18">
      <c r="A67" s="13">
        <v>2</v>
      </c>
      <c r="B67" s="13" t="s">
        <v>117</v>
      </c>
      <c r="C67" s="14" t="s">
        <v>124</v>
      </c>
      <c r="D67" s="15"/>
      <c r="E67" s="25"/>
      <c r="F67" s="15"/>
      <c r="G67" s="14" t="s">
        <v>125</v>
      </c>
      <c r="H67" s="13" t="s">
        <v>123</v>
      </c>
      <c r="I67" s="13">
        <v>30</v>
      </c>
      <c r="J67" s="22">
        <v>856.65</v>
      </c>
      <c r="K67" s="22"/>
      <c r="L67" s="22"/>
      <c r="M67" s="22"/>
      <c r="N67" s="22"/>
      <c r="O67" s="22">
        <f>N67+M67</f>
        <v>0</v>
      </c>
      <c r="P67" s="22">
        <f t="shared" si="11"/>
        <v>0</v>
      </c>
      <c r="Q67" s="24">
        <f t="shared" si="12"/>
        <v>-1</v>
      </c>
      <c r="R67" s="12"/>
    </row>
    <row r="68" s="3" customFormat="1" customHeight="1" spans="1:18">
      <c r="A68" s="13">
        <v>3</v>
      </c>
      <c r="B68" s="13" t="s">
        <v>117</v>
      </c>
      <c r="C68" s="14" t="s">
        <v>126</v>
      </c>
      <c r="D68" s="15"/>
      <c r="E68" s="25"/>
      <c r="F68" s="15"/>
      <c r="G68" s="14" t="s">
        <v>127</v>
      </c>
      <c r="H68" s="13" t="s">
        <v>123</v>
      </c>
      <c r="I68" s="13">
        <v>32</v>
      </c>
      <c r="J68" s="22">
        <v>429.34</v>
      </c>
      <c r="K68" s="22"/>
      <c r="L68" s="22"/>
      <c r="M68" s="22"/>
      <c r="N68" s="22"/>
      <c r="O68" s="22">
        <f>N68+M68</f>
        <v>0</v>
      </c>
      <c r="P68" s="22">
        <f t="shared" si="11"/>
        <v>0</v>
      </c>
      <c r="Q68" s="24">
        <f t="shared" si="12"/>
        <v>-1</v>
      </c>
      <c r="R68" s="12"/>
    </row>
    <row r="69" s="3" customFormat="1" ht="64" customHeight="1" spans="1:18">
      <c r="A69" s="13">
        <v>4</v>
      </c>
      <c r="B69" s="13" t="s">
        <v>117</v>
      </c>
      <c r="C69" s="14" t="s">
        <v>128</v>
      </c>
      <c r="D69" s="15"/>
      <c r="E69" s="25"/>
      <c r="F69" s="15"/>
      <c r="G69" s="14" t="s">
        <v>129</v>
      </c>
      <c r="H69" s="13" t="s">
        <v>123</v>
      </c>
      <c r="I69" s="13">
        <v>90</v>
      </c>
      <c r="J69" s="22">
        <v>1081.41</v>
      </c>
      <c r="K69" s="22"/>
      <c r="L69" s="22"/>
      <c r="M69" s="22"/>
      <c r="N69" s="22"/>
      <c r="O69" s="22">
        <f>N69+M69</f>
        <v>0</v>
      </c>
      <c r="P69" s="22">
        <f t="shared" si="11"/>
        <v>0</v>
      </c>
      <c r="Q69" s="24">
        <f t="shared" si="12"/>
        <v>-1</v>
      </c>
      <c r="R69" s="12"/>
    </row>
    <row r="70" s="3" customFormat="1" customHeight="1" spans="1:18">
      <c r="A70" s="13">
        <v>5</v>
      </c>
      <c r="B70" s="13" t="s">
        <v>50</v>
      </c>
      <c r="C70" s="15"/>
      <c r="D70" s="15" t="s">
        <v>51</v>
      </c>
      <c r="E70" s="16" t="s">
        <v>52</v>
      </c>
      <c r="F70" s="16" t="s">
        <v>53</v>
      </c>
      <c r="G70" s="14"/>
      <c r="H70" s="13" t="s">
        <v>54</v>
      </c>
      <c r="I70" s="13">
        <v>5</v>
      </c>
      <c r="J70" s="22">
        <v>1626.42</v>
      </c>
      <c r="K70" s="23">
        <v>0</v>
      </c>
      <c r="L70" s="23">
        <v>0</v>
      </c>
      <c r="M70" s="23">
        <v>0</v>
      </c>
      <c r="N70" s="22"/>
      <c r="O70" s="22">
        <f>N70+M70</f>
        <v>0</v>
      </c>
      <c r="P70" s="22">
        <f t="shared" si="11"/>
        <v>0</v>
      </c>
      <c r="Q70" s="24">
        <f t="shared" si="12"/>
        <v>-1</v>
      </c>
      <c r="R70" s="12"/>
    </row>
    <row r="71" s="3" customFormat="1" customHeight="1" spans="1:18">
      <c r="A71" s="13">
        <v>6</v>
      </c>
      <c r="B71" s="13" t="s">
        <v>55</v>
      </c>
      <c r="C71" s="13"/>
      <c r="D71" s="15" t="s">
        <v>56</v>
      </c>
      <c r="E71" s="15" t="s">
        <v>57</v>
      </c>
      <c r="F71" s="15" t="s">
        <v>58</v>
      </c>
      <c r="G71" s="14"/>
      <c r="H71" s="13" t="s">
        <v>59</v>
      </c>
      <c r="I71" s="13">
        <v>1</v>
      </c>
      <c r="J71" s="22">
        <v>6338.2865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8">
        <f>SUM(P66:P70)*2.5%</f>
        <v>0</v>
      </c>
      <c r="Q71" s="24"/>
      <c r="R71" s="14" t="s">
        <v>60</v>
      </c>
    </row>
    <row r="72" s="3" customFormat="1" customHeight="1" spans="1:18">
      <c r="A72" s="10" t="s">
        <v>61</v>
      </c>
      <c r="B72" s="10"/>
      <c r="C72" s="10"/>
      <c r="D72" s="12"/>
      <c r="E72" s="10"/>
      <c r="F72" s="10"/>
      <c r="G72" s="10"/>
      <c r="H72" s="17"/>
      <c r="I72" s="10"/>
      <c r="J72" s="19"/>
      <c r="K72" s="19"/>
      <c r="L72" s="19"/>
      <c r="M72" s="19"/>
      <c r="N72" s="19"/>
      <c r="O72" s="19"/>
      <c r="P72" s="19">
        <f>SUM(P66:P71)</f>
        <v>0</v>
      </c>
      <c r="Q72" s="19"/>
      <c r="R72" s="12"/>
    </row>
    <row r="73" s="3" customFormat="1" customHeight="1" spans="1:18">
      <c r="A73" s="12" t="s">
        <v>130</v>
      </c>
      <c r="B73" s="12"/>
      <c r="C73" s="12"/>
      <c r="D73" s="12"/>
      <c r="E73" s="12"/>
      <c r="F73" s="12"/>
      <c r="G73" s="10"/>
      <c r="H73" s="17"/>
      <c r="I73" s="13"/>
      <c r="J73" s="22"/>
      <c r="K73" s="22"/>
      <c r="L73" s="22"/>
      <c r="M73" s="22"/>
      <c r="N73" s="22"/>
      <c r="O73" s="13"/>
      <c r="P73" s="13"/>
      <c r="Q73" s="13"/>
      <c r="R73" s="12"/>
    </row>
    <row r="74" s="3" customFormat="1" customHeight="1" spans="1:18">
      <c r="A74" s="13">
        <v>1</v>
      </c>
      <c r="B74" s="13" t="s">
        <v>117</v>
      </c>
      <c r="C74" s="14" t="s">
        <v>128</v>
      </c>
      <c r="D74" s="15" t="s">
        <v>119</v>
      </c>
      <c r="E74" s="25" t="s">
        <v>120</v>
      </c>
      <c r="F74" s="15" t="s">
        <v>121</v>
      </c>
      <c r="G74" s="14" t="s">
        <v>131</v>
      </c>
      <c r="H74" s="13" t="s">
        <v>123</v>
      </c>
      <c r="I74" s="13">
        <v>280</v>
      </c>
      <c r="J74" s="22">
        <v>1081.41</v>
      </c>
      <c r="K74" s="22"/>
      <c r="L74" s="22"/>
      <c r="M74" s="22"/>
      <c r="N74" s="22"/>
      <c r="O74" s="22">
        <f t="shared" ref="O74:O79" si="13">N74+M74</f>
        <v>0</v>
      </c>
      <c r="P74" s="22">
        <f t="shared" ref="P74:P80" si="14">O74*I74</f>
        <v>0</v>
      </c>
      <c r="Q74" s="24">
        <f t="shared" ref="Q74:Q80" si="15">(O74-J74)/J74</f>
        <v>-1</v>
      </c>
      <c r="R74" s="12"/>
    </row>
    <row r="75" s="3" customFormat="1" customHeight="1" spans="1:18">
      <c r="A75" s="13">
        <v>2</v>
      </c>
      <c r="B75" s="13" t="s">
        <v>132</v>
      </c>
      <c r="C75" s="14" t="s">
        <v>128</v>
      </c>
      <c r="D75" s="15"/>
      <c r="E75" s="25"/>
      <c r="F75" s="15"/>
      <c r="G75" s="14" t="s">
        <v>133</v>
      </c>
      <c r="H75" s="13" t="s">
        <v>123</v>
      </c>
      <c r="I75" s="13">
        <v>60</v>
      </c>
      <c r="J75" s="22">
        <v>1081.41</v>
      </c>
      <c r="K75" s="22"/>
      <c r="L75" s="22"/>
      <c r="M75" s="22"/>
      <c r="N75" s="22"/>
      <c r="O75" s="22">
        <f t="shared" si="13"/>
        <v>0</v>
      </c>
      <c r="P75" s="22">
        <f t="shared" si="14"/>
        <v>0</v>
      </c>
      <c r="Q75" s="24">
        <f t="shared" si="15"/>
        <v>-1</v>
      </c>
      <c r="R75" s="12"/>
    </row>
    <row r="76" s="3" customFormat="1" customHeight="1" spans="1:18">
      <c r="A76" s="13">
        <v>3</v>
      </c>
      <c r="B76" s="13" t="s">
        <v>132</v>
      </c>
      <c r="C76" s="14" t="s">
        <v>118</v>
      </c>
      <c r="D76" s="15"/>
      <c r="E76" s="25"/>
      <c r="F76" s="15"/>
      <c r="G76" s="14" t="s">
        <v>134</v>
      </c>
      <c r="H76" s="13" t="s">
        <v>123</v>
      </c>
      <c r="I76" s="13">
        <v>90</v>
      </c>
      <c r="J76" s="22">
        <v>798.78</v>
      </c>
      <c r="K76" s="22"/>
      <c r="L76" s="22"/>
      <c r="M76" s="22"/>
      <c r="N76" s="22"/>
      <c r="O76" s="22">
        <f t="shared" si="13"/>
        <v>0</v>
      </c>
      <c r="P76" s="22">
        <f t="shared" si="14"/>
        <v>0</v>
      </c>
      <c r="Q76" s="24">
        <f t="shared" si="15"/>
        <v>-1</v>
      </c>
      <c r="R76" s="12"/>
    </row>
    <row r="77" s="3" customFormat="1" ht="58" customHeight="1" spans="1:18">
      <c r="A77" s="13">
        <v>4</v>
      </c>
      <c r="B77" s="13" t="s">
        <v>135</v>
      </c>
      <c r="C77" s="14" t="s">
        <v>136</v>
      </c>
      <c r="D77" s="15"/>
      <c r="E77" s="25"/>
      <c r="F77" s="15"/>
      <c r="G77" s="14" t="s">
        <v>137</v>
      </c>
      <c r="H77" s="13" t="s">
        <v>123</v>
      </c>
      <c r="I77" s="13">
        <v>72</v>
      </c>
      <c r="J77" s="22">
        <v>365.67</v>
      </c>
      <c r="K77" s="22"/>
      <c r="L77" s="22"/>
      <c r="M77" s="22"/>
      <c r="N77" s="22"/>
      <c r="O77" s="22">
        <f t="shared" si="13"/>
        <v>0</v>
      </c>
      <c r="P77" s="22">
        <f t="shared" si="14"/>
        <v>0</v>
      </c>
      <c r="Q77" s="24">
        <f t="shared" si="15"/>
        <v>-1</v>
      </c>
      <c r="R77" s="12"/>
    </row>
    <row r="78" s="3" customFormat="1" customHeight="1" spans="1:18">
      <c r="A78" s="13">
        <v>5</v>
      </c>
      <c r="B78" s="13" t="s">
        <v>50</v>
      </c>
      <c r="C78" s="13"/>
      <c r="D78" s="15" t="s">
        <v>51</v>
      </c>
      <c r="E78" s="16" t="s">
        <v>52</v>
      </c>
      <c r="F78" s="16" t="s">
        <v>53</v>
      </c>
      <c r="G78" s="14"/>
      <c r="H78" s="13" t="s">
        <v>54</v>
      </c>
      <c r="I78" s="13">
        <v>11</v>
      </c>
      <c r="J78" s="22">
        <v>1626.42</v>
      </c>
      <c r="K78" s="23">
        <v>0</v>
      </c>
      <c r="L78" s="23">
        <v>0</v>
      </c>
      <c r="M78" s="23">
        <v>0</v>
      </c>
      <c r="N78" s="22"/>
      <c r="O78" s="22">
        <f t="shared" si="13"/>
        <v>0</v>
      </c>
      <c r="P78" s="22">
        <f t="shared" si="14"/>
        <v>0</v>
      </c>
      <c r="Q78" s="24">
        <f t="shared" si="15"/>
        <v>-1</v>
      </c>
      <c r="R78" s="12"/>
    </row>
    <row r="79" s="3" customFormat="1" customHeight="1" spans="1:18">
      <c r="A79" s="13">
        <v>6</v>
      </c>
      <c r="B79" s="13" t="s">
        <v>50</v>
      </c>
      <c r="C79" s="13"/>
      <c r="D79" s="15" t="s">
        <v>138</v>
      </c>
      <c r="E79" s="16" t="s">
        <v>52</v>
      </c>
      <c r="F79" s="16" t="s">
        <v>139</v>
      </c>
      <c r="G79" s="14"/>
      <c r="H79" s="13" t="s">
        <v>54</v>
      </c>
      <c r="I79" s="13">
        <v>1</v>
      </c>
      <c r="J79" s="22">
        <v>2229.82</v>
      </c>
      <c r="K79" s="23">
        <v>0</v>
      </c>
      <c r="L79" s="23">
        <v>0</v>
      </c>
      <c r="M79" s="23">
        <v>0</v>
      </c>
      <c r="N79" s="22"/>
      <c r="O79" s="22">
        <f t="shared" si="13"/>
        <v>0</v>
      </c>
      <c r="P79" s="22">
        <f t="shared" si="14"/>
        <v>0</v>
      </c>
      <c r="Q79" s="24">
        <f t="shared" si="15"/>
        <v>-1</v>
      </c>
      <c r="R79" s="12"/>
    </row>
    <row r="80" s="3" customFormat="1" customHeight="1" spans="1:18">
      <c r="A80" s="13">
        <v>7</v>
      </c>
      <c r="B80" s="13" t="s">
        <v>55</v>
      </c>
      <c r="C80" s="13"/>
      <c r="D80" s="15" t="s">
        <v>56</v>
      </c>
      <c r="E80" s="15" t="s">
        <v>57</v>
      </c>
      <c r="F80" s="15" t="s">
        <v>58</v>
      </c>
      <c r="G80" s="14"/>
      <c r="H80" s="13" t="s">
        <v>59</v>
      </c>
      <c r="I80" s="13">
        <v>1</v>
      </c>
      <c r="J80" s="22">
        <v>12150.457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2">
        <f>SUM(P74:P79)*2.5%</f>
        <v>0</v>
      </c>
      <c r="Q80" s="24"/>
      <c r="R80" s="14" t="s">
        <v>60</v>
      </c>
    </row>
    <row r="81" s="3" customFormat="1" customHeight="1" spans="1:18">
      <c r="A81" s="10" t="s">
        <v>61</v>
      </c>
      <c r="B81" s="10"/>
      <c r="C81" s="10"/>
      <c r="D81" s="12"/>
      <c r="E81" s="10"/>
      <c r="F81" s="10"/>
      <c r="G81" s="10"/>
      <c r="H81" s="17"/>
      <c r="I81" s="13"/>
      <c r="J81" s="19"/>
      <c r="K81" s="19"/>
      <c r="L81" s="19"/>
      <c r="M81" s="19"/>
      <c r="N81" s="19"/>
      <c r="O81" s="19"/>
      <c r="P81" s="19">
        <f>SUM(P74:P80)</f>
        <v>0</v>
      </c>
      <c r="Q81" s="19"/>
      <c r="R81" s="12"/>
    </row>
    <row r="82" s="1" customFormat="1" customHeight="1" spans="1:18">
      <c r="A82" s="12" t="s">
        <v>140</v>
      </c>
      <c r="B82" s="12"/>
      <c r="C82" s="12"/>
      <c r="D82" s="12"/>
      <c r="E82" s="12"/>
      <c r="F82" s="12"/>
      <c r="G82" s="10"/>
      <c r="H82" s="17"/>
      <c r="I82" s="13"/>
      <c r="J82" s="22"/>
      <c r="K82" s="22"/>
      <c r="L82" s="22"/>
      <c r="M82" s="22"/>
      <c r="N82" s="22"/>
      <c r="O82" s="13"/>
      <c r="P82" s="13"/>
      <c r="Q82" s="13"/>
      <c r="R82" s="13"/>
    </row>
    <row r="83" s="1" customFormat="1" customHeight="1" spans="1:18">
      <c r="A83" s="13">
        <v>1</v>
      </c>
      <c r="B83" s="13" t="s">
        <v>117</v>
      </c>
      <c r="C83" s="14" t="s">
        <v>141</v>
      </c>
      <c r="D83" s="15" t="s">
        <v>119</v>
      </c>
      <c r="E83" s="25" t="s">
        <v>120</v>
      </c>
      <c r="F83" s="15" t="s">
        <v>121</v>
      </c>
      <c r="G83" s="14" t="s">
        <v>142</v>
      </c>
      <c r="H83" s="13" t="s">
        <v>123</v>
      </c>
      <c r="I83" s="14">
        <v>296</v>
      </c>
      <c r="J83" s="22">
        <v>798.78</v>
      </c>
      <c r="K83" s="22"/>
      <c r="L83" s="22"/>
      <c r="M83" s="22"/>
      <c r="N83" s="22"/>
      <c r="O83" s="22">
        <f>N83+M83</f>
        <v>0</v>
      </c>
      <c r="P83" s="22">
        <f t="shared" ref="P83:P88" si="16">O83*I83</f>
        <v>0</v>
      </c>
      <c r="Q83" s="24">
        <f t="shared" ref="Q83:Q88" si="17">(O83-J83)/J83</f>
        <v>-1</v>
      </c>
      <c r="R83" s="13"/>
    </row>
    <row r="84" s="1" customFormat="1" customHeight="1" spans="1:18">
      <c r="A84" s="13">
        <v>2</v>
      </c>
      <c r="B84" s="13" t="s">
        <v>117</v>
      </c>
      <c r="C84" s="14" t="s">
        <v>143</v>
      </c>
      <c r="D84" s="15"/>
      <c r="E84" s="25"/>
      <c r="F84" s="15"/>
      <c r="G84" s="14" t="s">
        <v>144</v>
      </c>
      <c r="H84" s="13" t="s">
        <v>123</v>
      </c>
      <c r="I84" s="13">
        <v>444</v>
      </c>
      <c r="J84" s="22">
        <v>1081.41</v>
      </c>
      <c r="K84" s="22"/>
      <c r="L84" s="22"/>
      <c r="M84" s="22"/>
      <c r="N84" s="22"/>
      <c r="O84" s="22">
        <f>N84+M84</f>
        <v>0</v>
      </c>
      <c r="P84" s="22">
        <f t="shared" si="16"/>
        <v>0</v>
      </c>
      <c r="Q84" s="24">
        <f t="shared" si="17"/>
        <v>-1</v>
      </c>
      <c r="R84" s="13"/>
    </row>
    <row r="85" s="1" customFormat="1" customHeight="1" spans="1:18">
      <c r="A85" s="13">
        <v>3</v>
      </c>
      <c r="B85" s="13" t="s">
        <v>117</v>
      </c>
      <c r="C85" s="14" t="s">
        <v>145</v>
      </c>
      <c r="D85" s="15"/>
      <c r="E85" s="25"/>
      <c r="F85" s="15"/>
      <c r="G85" s="14" t="s">
        <v>146</v>
      </c>
      <c r="H85" s="13" t="s">
        <v>123</v>
      </c>
      <c r="I85" s="14">
        <v>200</v>
      </c>
      <c r="J85" s="22">
        <v>893.31</v>
      </c>
      <c r="K85" s="22"/>
      <c r="L85" s="22"/>
      <c r="M85" s="22"/>
      <c r="N85" s="22"/>
      <c r="O85" s="22">
        <f>N85+M85</f>
        <v>0</v>
      </c>
      <c r="P85" s="22">
        <f t="shared" si="16"/>
        <v>0</v>
      </c>
      <c r="Q85" s="24">
        <f t="shared" si="17"/>
        <v>-1</v>
      </c>
      <c r="R85" s="13"/>
    </row>
    <row r="86" s="1" customFormat="1" ht="64" customHeight="1" spans="1:18">
      <c r="A86" s="13">
        <v>4</v>
      </c>
      <c r="B86" s="13" t="s">
        <v>117</v>
      </c>
      <c r="C86" s="14" t="s">
        <v>147</v>
      </c>
      <c r="D86" s="15"/>
      <c r="E86" s="25"/>
      <c r="F86" s="15"/>
      <c r="G86" s="14" t="s">
        <v>148</v>
      </c>
      <c r="H86" s="13" t="s">
        <v>123</v>
      </c>
      <c r="I86" s="14">
        <v>96</v>
      </c>
      <c r="J86" s="22">
        <v>1362.11</v>
      </c>
      <c r="K86" s="22"/>
      <c r="L86" s="22"/>
      <c r="M86" s="22"/>
      <c r="N86" s="22"/>
      <c r="O86" s="22">
        <f>N86+M86</f>
        <v>0</v>
      </c>
      <c r="P86" s="22">
        <f t="shared" si="16"/>
        <v>0</v>
      </c>
      <c r="Q86" s="24">
        <f t="shared" si="17"/>
        <v>-1</v>
      </c>
      <c r="R86" s="13"/>
    </row>
    <row r="87" s="3" customFormat="1" customHeight="1" spans="1:18">
      <c r="A87" s="13">
        <v>5</v>
      </c>
      <c r="B87" s="13" t="s">
        <v>50</v>
      </c>
      <c r="C87" s="13"/>
      <c r="D87" s="15" t="s">
        <v>51</v>
      </c>
      <c r="E87" s="16" t="s">
        <v>52</v>
      </c>
      <c r="F87" s="16" t="s">
        <v>53</v>
      </c>
      <c r="G87" s="14"/>
      <c r="H87" s="13" t="s">
        <v>54</v>
      </c>
      <c r="I87" s="13">
        <v>12</v>
      </c>
      <c r="J87" s="22">
        <v>1626.42</v>
      </c>
      <c r="K87" s="23">
        <v>0</v>
      </c>
      <c r="L87" s="23">
        <v>0</v>
      </c>
      <c r="M87" s="23">
        <v>0</v>
      </c>
      <c r="N87" s="22"/>
      <c r="O87" s="22">
        <f>N87+M87</f>
        <v>0</v>
      </c>
      <c r="P87" s="22">
        <f t="shared" si="16"/>
        <v>0</v>
      </c>
      <c r="Q87" s="24">
        <f t="shared" si="17"/>
        <v>-1</v>
      </c>
      <c r="R87" s="12"/>
    </row>
    <row r="88" s="3" customFormat="1" customHeight="1" spans="1:18">
      <c r="A88" s="13">
        <v>6</v>
      </c>
      <c r="B88" s="13" t="s">
        <v>55</v>
      </c>
      <c r="C88" s="13"/>
      <c r="D88" s="15" t="s">
        <v>56</v>
      </c>
      <c r="E88" s="15" t="s">
        <v>57</v>
      </c>
      <c r="F88" s="15" t="s">
        <v>58</v>
      </c>
      <c r="G88" s="14"/>
      <c r="H88" s="13" t="s">
        <v>59</v>
      </c>
      <c r="I88" s="13">
        <v>1</v>
      </c>
      <c r="J88" s="22">
        <v>26138.163</v>
      </c>
      <c r="K88" s="23">
        <v>0</v>
      </c>
      <c r="L88" s="23">
        <v>0</v>
      </c>
      <c r="M88" s="23">
        <v>0</v>
      </c>
      <c r="N88" s="29">
        <v>0</v>
      </c>
      <c r="O88" s="29">
        <v>0</v>
      </c>
      <c r="P88" s="22">
        <f>SUM(P83:P87)*2.5%</f>
        <v>0</v>
      </c>
      <c r="Q88" s="24"/>
      <c r="R88" s="14" t="s">
        <v>60</v>
      </c>
    </row>
    <row r="89" s="3" customFormat="1" customHeight="1" spans="1:18">
      <c r="A89" s="10" t="s">
        <v>61</v>
      </c>
      <c r="B89" s="10"/>
      <c r="C89" s="10"/>
      <c r="D89" s="12"/>
      <c r="E89" s="10"/>
      <c r="F89" s="10"/>
      <c r="G89" s="10"/>
      <c r="H89" s="17"/>
      <c r="I89" s="10"/>
      <c r="J89" s="19"/>
      <c r="K89" s="19"/>
      <c r="L89" s="19"/>
      <c r="M89" s="19"/>
      <c r="N89" s="19"/>
      <c r="O89" s="19"/>
      <c r="P89" s="19">
        <f>SUM(P83:P88)</f>
        <v>0</v>
      </c>
      <c r="Q89" s="19"/>
      <c r="R89" s="12"/>
    </row>
    <row r="90" s="1" customFormat="1" customHeight="1" spans="1:18">
      <c r="A90" s="12" t="s">
        <v>149</v>
      </c>
      <c r="B90" s="12"/>
      <c r="C90" s="12"/>
      <c r="D90" s="12"/>
      <c r="E90" s="12"/>
      <c r="F90" s="12"/>
      <c r="G90" s="10"/>
      <c r="H90" s="17"/>
      <c r="I90" s="13"/>
      <c r="J90" s="22"/>
      <c r="K90" s="22"/>
      <c r="L90" s="22"/>
      <c r="M90" s="22"/>
      <c r="N90" s="22"/>
      <c r="O90" s="13"/>
      <c r="P90" s="13"/>
      <c r="Q90" s="13"/>
      <c r="R90" s="13"/>
    </row>
    <row r="91" s="1" customFormat="1" customHeight="1" spans="1:18">
      <c r="A91" s="13">
        <v>1</v>
      </c>
      <c r="B91" s="13" t="s">
        <v>150</v>
      </c>
      <c r="C91" s="14" t="s">
        <v>151</v>
      </c>
      <c r="D91" s="15" t="s">
        <v>152</v>
      </c>
      <c r="E91" s="15" t="s">
        <v>120</v>
      </c>
      <c r="F91" s="15" t="s">
        <v>121</v>
      </c>
      <c r="G91" s="18" t="s">
        <v>153</v>
      </c>
      <c r="H91" s="13" t="s">
        <v>123</v>
      </c>
      <c r="I91" s="13">
        <v>80</v>
      </c>
      <c r="J91" s="22">
        <v>903.92</v>
      </c>
      <c r="K91" s="22"/>
      <c r="L91" s="22"/>
      <c r="M91" s="22"/>
      <c r="N91" s="22"/>
      <c r="O91" s="22">
        <f t="shared" ref="O91:O125" si="18">N91+M91</f>
        <v>0</v>
      </c>
      <c r="P91" s="22">
        <f t="shared" ref="P91:P126" si="19">O91*I91</f>
        <v>0</v>
      </c>
      <c r="Q91" s="24">
        <f t="shared" ref="Q91:Q126" si="20">(O91-J91)/J91</f>
        <v>-1</v>
      </c>
      <c r="R91" s="13"/>
    </row>
    <row r="92" s="1" customFormat="1" customHeight="1" spans="1:18">
      <c r="A92" s="13">
        <v>2</v>
      </c>
      <c r="B92" s="13" t="s">
        <v>150</v>
      </c>
      <c r="C92" s="14" t="s">
        <v>151</v>
      </c>
      <c r="D92" s="15"/>
      <c r="E92" s="15"/>
      <c r="F92" s="15"/>
      <c r="G92" s="18" t="s">
        <v>154</v>
      </c>
      <c r="H92" s="13" t="s">
        <v>123</v>
      </c>
      <c r="I92" s="13">
        <v>40</v>
      </c>
      <c r="J92" s="22">
        <v>903.92</v>
      </c>
      <c r="K92" s="22"/>
      <c r="L92" s="22"/>
      <c r="M92" s="22"/>
      <c r="N92" s="22"/>
      <c r="O92" s="22">
        <f t="shared" si="18"/>
        <v>0</v>
      </c>
      <c r="P92" s="22">
        <f t="shared" si="19"/>
        <v>0</v>
      </c>
      <c r="Q92" s="24">
        <f t="shared" si="20"/>
        <v>-1</v>
      </c>
      <c r="R92" s="13"/>
    </row>
    <row r="93" s="1" customFormat="1" customHeight="1" spans="1:18">
      <c r="A93" s="13">
        <v>3</v>
      </c>
      <c r="B93" s="13" t="s">
        <v>150</v>
      </c>
      <c r="C93" s="14" t="s">
        <v>151</v>
      </c>
      <c r="D93" s="15"/>
      <c r="E93" s="15"/>
      <c r="F93" s="15"/>
      <c r="G93" s="18" t="s">
        <v>155</v>
      </c>
      <c r="H93" s="13" t="s">
        <v>123</v>
      </c>
      <c r="I93" s="13">
        <v>40</v>
      </c>
      <c r="J93" s="22">
        <v>903.92</v>
      </c>
      <c r="K93" s="22"/>
      <c r="L93" s="22"/>
      <c r="M93" s="22"/>
      <c r="N93" s="22"/>
      <c r="O93" s="22">
        <f t="shared" si="18"/>
        <v>0</v>
      </c>
      <c r="P93" s="22">
        <f t="shared" si="19"/>
        <v>0</v>
      </c>
      <c r="Q93" s="24">
        <f t="shared" si="20"/>
        <v>-1</v>
      </c>
      <c r="R93" s="13"/>
    </row>
    <row r="94" s="1" customFormat="1" customHeight="1" spans="1:18">
      <c r="A94" s="13">
        <v>4</v>
      </c>
      <c r="B94" s="13" t="s">
        <v>150</v>
      </c>
      <c r="C94" s="14" t="s">
        <v>151</v>
      </c>
      <c r="D94" s="15"/>
      <c r="E94" s="15"/>
      <c r="F94" s="15"/>
      <c r="G94" s="18" t="s">
        <v>156</v>
      </c>
      <c r="H94" s="13" t="s">
        <v>123</v>
      </c>
      <c r="I94" s="13">
        <v>40</v>
      </c>
      <c r="J94" s="22">
        <v>903.92</v>
      </c>
      <c r="K94" s="22"/>
      <c r="L94" s="22"/>
      <c r="M94" s="22"/>
      <c r="N94" s="22"/>
      <c r="O94" s="22">
        <f t="shared" si="18"/>
        <v>0</v>
      </c>
      <c r="P94" s="22">
        <f t="shared" si="19"/>
        <v>0</v>
      </c>
      <c r="Q94" s="24">
        <f t="shared" si="20"/>
        <v>-1</v>
      </c>
      <c r="R94" s="13"/>
    </row>
    <row r="95" s="1" customFormat="1" customHeight="1" spans="1:18">
      <c r="A95" s="13">
        <v>5</v>
      </c>
      <c r="B95" s="13" t="s">
        <v>150</v>
      </c>
      <c r="C95" s="14" t="s">
        <v>151</v>
      </c>
      <c r="D95" s="15"/>
      <c r="E95" s="15"/>
      <c r="F95" s="15"/>
      <c r="G95" s="18" t="s">
        <v>157</v>
      </c>
      <c r="H95" s="13" t="s">
        <v>123</v>
      </c>
      <c r="I95" s="13">
        <v>40</v>
      </c>
      <c r="J95" s="22">
        <v>903.92</v>
      </c>
      <c r="K95" s="22"/>
      <c r="L95" s="22"/>
      <c r="M95" s="22"/>
      <c r="N95" s="22"/>
      <c r="O95" s="22">
        <f t="shared" si="18"/>
        <v>0</v>
      </c>
      <c r="P95" s="22">
        <f t="shared" si="19"/>
        <v>0</v>
      </c>
      <c r="Q95" s="24">
        <f t="shared" si="20"/>
        <v>-1</v>
      </c>
      <c r="R95" s="13"/>
    </row>
    <row r="96" s="1" customFormat="1" customHeight="1" spans="1:18">
      <c r="A96" s="13">
        <v>6</v>
      </c>
      <c r="B96" s="13" t="s">
        <v>150</v>
      </c>
      <c r="C96" s="14" t="s">
        <v>158</v>
      </c>
      <c r="D96" s="15"/>
      <c r="E96" s="15"/>
      <c r="F96" s="15"/>
      <c r="G96" s="14" t="s">
        <v>159</v>
      </c>
      <c r="H96" s="13" t="s">
        <v>123</v>
      </c>
      <c r="I96" s="13">
        <v>80</v>
      </c>
      <c r="J96" s="22">
        <v>991.7</v>
      </c>
      <c r="K96" s="22"/>
      <c r="L96" s="22"/>
      <c r="M96" s="22"/>
      <c r="N96" s="22"/>
      <c r="O96" s="22">
        <f t="shared" si="18"/>
        <v>0</v>
      </c>
      <c r="P96" s="22">
        <f t="shared" si="19"/>
        <v>0</v>
      </c>
      <c r="Q96" s="24">
        <f t="shared" si="20"/>
        <v>-1</v>
      </c>
      <c r="R96" s="13"/>
    </row>
    <row r="97" s="1" customFormat="1" customHeight="1" spans="1:18">
      <c r="A97" s="13">
        <v>7</v>
      </c>
      <c r="B97" s="13" t="s">
        <v>150</v>
      </c>
      <c r="C97" s="14" t="s">
        <v>160</v>
      </c>
      <c r="D97" s="15"/>
      <c r="E97" s="15"/>
      <c r="F97" s="15"/>
      <c r="G97" s="18" t="s">
        <v>161</v>
      </c>
      <c r="H97" s="13" t="s">
        <v>123</v>
      </c>
      <c r="I97" s="13">
        <v>40</v>
      </c>
      <c r="J97" s="22">
        <v>1129.64</v>
      </c>
      <c r="K97" s="22"/>
      <c r="L97" s="22"/>
      <c r="M97" s="22"/>
      <c r="N97" s="22"/>
      <c r="O97" s="22">
        <f t="shared" si="18"/>
        <v>0</v>
      </c>
      <c r="P97" s="22">
        <f t="shared" si="19"/>
        <v>0</v>
      </c>
      <c r="Q97" s="24">
        <f t="shared" si="20"/>
        <v>-1</v>
      </c>
      <c r="R97" s="13"/>
    </row>
    <row r="98" s="1" customFormat="1" customHeight="1" spans="1:18">
      <c r="A98" s="13">
        <v>8</v>
      </c>
      <c r="B98" s="13" t="s">
        <v>150</v>
      </c>
      <c r="C98" s="14" t="s">
        <v>160</v>
      </c>
      <c r="D98" s="15"/>
      <c r="E98" s="15"/>
      <c r="F98" s="15"/>
      <c r="G98" s="18" t="s">
        <v>162</v>
      </c>
      <c r="H98" s="13" t="s">
        <v>123</v>
      </c>
      <c r="I98" s="13">
        <v>40</v>
      </c>
      <c r="J98" s="22">
        <v>1129.64</v>
      </c>
      <c r="K98" s="22"/>
      <c r="L98" s="22"/>
      <c r="M98" s="22"/>
      <c r="N98" s="22"/>
      <c r="O98" s="22">
        <f t="shared" si="18"/>
        <v>0</v>
      </c>
      <c r="P98" s="22">
        <f t="shared" si="19"/>
        <v>0</v>
      </c>
      <c r="Q98" s="24">
        <f t="shared" si="20"/>
        <v>-1</v>
      </c>
      <c r="R98" s="13"/>
    </row>
    <row r="99" s="1" customFormat="1" customHeight="1" spans="1:18">
      <c r="A99" s="13">
        <v>9</v>
      </c>
      <c r="B99" s="13" t="s">
        <v>150</v>
      </c>
      <c r="C99" s="14" t="s">
        <v>160</v>
      </c>
      <c r="D99" s="15"/>
      <c r="E99" s="15"/>
      <c r="F99" s="15"/>
      <c r="G99" s="18" t="s">
        <v>81</v>
      </c>
      <c r="H99" s="13" t="s">
        <v>123</v>
      </c>
      <c r="I99" s="13">
        <v>40</v>
      </c>
      <c r="J99" s="22">
        <v>1129.64</v>
      </c>
      <c r="K99" s="22"/>
      <c r="L99" s="22"/>
      <c r="M99" s="22"/>
      <c r="N99" s="22"/>
      <c r="O99" s="22">
        <f t="shared" si="18"/>
        <v>0</v>
      </c>
      <c r="P99" s="22">
        <f t="shared" si="19"/>
        <v>0</v>
      </c>
      <c r="Q99" s="24">
        <f t="shared" si="20"/>
        <v>-1</v>
      </c>
      <c r="R99" s="13"/>
    </row>
    <row r="100" s="1" customFormat="1" customHeight="1" spans="1:18">
      <c r="A100" s="13">
        <v>10</v>
      </c>
      <c r="B100" s="13" t="s">
        <v>150</v>
      </c>
      <c r="C100" s="14" t="s">
        <v>160</v>
      </c>
      <c r="D100" s="15"/>
      <c r="E100" s="15"/>
      <c r="F100" s="15"/>
      <c r="G100" s="18" t="s">
        <v>82</v>
      </c>
      <c r="H100" s="13" t="s">
        <v>123</v>
      </c>
      <c r="I100" s="13">
        <v>40</v>
      </c>
      <c r="J100" s="22">
        <v>1129.64</v>
      </c>
      <c r="K100" s="22"/>
      <c r="L100" s="22"/>
      <c r="M100" s="22"/>
      <c r="N100" s="22"/>
      <c r="O100" s="22">
        <f t="shared" si="18"/>
        <v>0</v>
      </c>
      <c r="P100" s="22">
        <f t="shared" si="19"/>
        <v>0</v>
      </c>
      <c r="Q100" s="24">
        <f t="shared" si="20"/>
        <v>-1</v>
      </c>
      <c r="R100" s="13"/>
    </row>
    <row r="101" s="1" customFormat="1" customHeight="1" spans="1:18">
      <c r="A101" s="13">
        <v>11</v>
      </c>
      <c r="B101" s="13" t="s">
        <v>150</v>
      </c>
      <c r="C101" s="14" t="s">
        <v>160</v>
      </c>
      <c r="D101" s="15"/>
      <c r="E101" s="15"/>
      <c r="F101" s="15"/>
      <c r="G101" s="18" t="s">
        <v>163</v>
      </c>
      <c r="H101" s="13" t="s">
        <v>123</v>
      </c>
      <c r="I101" s="13">
        <v>40</v>
      </c>
      <c r="J101" s="22">
        <v>1129.64</v>
      </c>
      <c r="K101" s="22"/>
      <c r="L101" s="22"/>
      <c r="M101" s="22"/>
      <c r="N101" s="22"/>
      <c r="O101" s="22">
        <f t="shared" si="18"/>
        <v>0</v>
      </c>
      <c r="P101" s="22">
        <f t="shared" si="19"/>
        <v>0</v>
      </c>
      <c r="Q101" s="24">
        <f t="shared" si="20"/>
        <v>-1</v>
      </c>
      <c r="R101" s="13"/>
    </row>
    <row r="102" s="1" customFormat="1" customHeight="1" spans="1:18">
      <c r="A102" s="13">
        <v>12</v>
      </c>
      <c r="B102" s="13" t="s">
        <v>150</v>
      </c>
      <c r="C102" s="14" t="s">
        <v>160</v>
      </c>
      <c r="D102" s="15"/>
      <c r="E102" s="15"/>
      <c r="F102" s="15"/>
      <c r="G102" s="18" t="s">
        <v>164</v>
      </c>
      <c r="H102" s="13" t="s">
        <v>123</v>
      </c>
      <c r="I102" s="13">
        <v>40</v>
      </c>
      <c r="J102" s="22">
        <v>1129.64</v>
      </c>
      <c r="K102" s="22"/>
      <c r="L102" s="22"/>
      <c r="M102" s="22"/>
      <c r="N102" s="22"/>
      <c r="O102" s="22">
        <f t="shared" si="18"/>
        <v>0</v>
      </c>
      <c r="P102" s="22">
        <f t="shared" si="19"/>
        <v>0</v>
      </c>
      <c r="Q102" s="24">
        <f t="shared" si="20"/>
        <v>-1</v>
      </c>
      <c r="R102" s="13"/>
    </row>
    <row r="103" s="1" customFormat="1" customHeight="1" spans="1:18">
      <c r="A103" s="13">
        <v>13</v>
      </c>
      <c r="B103" s="13" t="s">
        <v>150</v>
      </c>
      <c r="C103" s="14" t="s">
        <v>160</v>
      </c>
      <c r="D103" s="15"/>
      <c r="E103" s="15"/>
      <c r="F103" s="15"/>
      <c r="G103" s="18" t="s">
        <v>165</v>
      </c>
      <c r="H103" s="13" t="s">
        <v>123</v>
      </c>
      <c r="I103" s="13">
        <v>40</v>
      </c>
      <c r="J103" s="22">
        <v>1129.64</v>
      </c>
      <c r="K103" s="22"/>
      <c r="L103" s="22"/>
      <c r="M103" s="22"/>
      <c r="N103" s="22"/>
      <c r="O103" s="22">
        <f t="shared" si="18"/>
        <v>0</v>
      </c>
      <c r="P103" s="22">
        <f t="shared" si="19"/>
        <v>0</v>
      </c>
      <c r="Q103" s="24">
        <f t="shared" si="20"/>
        <v>-1</v>
      </c>
      <c r="R103" s="13"/>
    </row>
    <row r="104" s="1" customFormat="1" customHeight="1" spans="1:18">
      <c r="A104" s="13">
        <v>14</v>
      </c>
      <c r="B104" s="13" t="s">
        <v>166</v>
      </c>
      <c r="C104" s="14" t="s">
        <v>167</v>
      </c>
      <c r="D104" s="15"/>
      <c r="E104" s="15"/>
      <c r="F104" s="15"/>
      <c r="G104" s="14" t="s">
        <v>168</v>
      </c>
      <c r="H104" s="13" t="s">
        <v>123</v>
      </c>
      <c r="I104" s="13">
        <v>48</v>
      </c>
      <c r="J104" s="22">
        <v>461.17</v>
      </c>
      <c r="K104" s="22"/>
      <c r="L104" s="22"/>
      <c r="M104" s="22"/>
      <c r="N104" s="22"/>
      <c r="O104" s="22">
        <f t="shared" si="18"/>
        <v>0</v>
      </c>
      <c r="P104" s="22">
        <f t="shared" si="19"/>
        <v>0</v>
      </c>
      <c r="Q104" s="24">
        <f t="shared" si="20"/>
        <v>-1</v>
      </c>
      <c r="R104" s="13"/>
    </row>
    <row r="105" s="1" customFormat="1" customHeight="1" spans="1:18">
      <c r="A105" s="13">
        <v>15</v>
      </c>
      <c r="B105" s="13" t="s">
        <v>169</v>
      </c>
      <c r="C105" s="14" t="s">
        <v>170</v>
      </c>
      <c r="D105" s="15"/>
      <c r="E105" s="15"/>
      <c r="F105" s="15"/>
      <c r="G105" s="14" t="s">
        <v>87</v>
      </c>
      <c r="H105" s="13" t="s">
        <v>123</v>
      </c>
      <c r="I105" s="13">
        <v>32</v>
      </c>
      <c r="J105" s="22">
        <v>1058.26</v>
      </c>
      <c r="K105" s="22"/>
      <c r="L105" s="22"/>
      <c r="M105" s="22"/>
      <c r="N105" s="22"/>
      <c r="O105" s="22">
        <f t="shared" si="18"/>
        <v>0</v>
      </c>
      <c r="P105" s="22">
        <f t="shared" si="19"/>
        <v>0</v>
      </c>
      <c r="Q105" s="24">
        <f t="shared" si="20"/>
        <v>-1</v>
      </c>
      <c r="R105" s="13"/>
    </row>
    <row r="106" s="1" customFormat="1" customHeight="1" spans="1:18">
      <c r="A106" s="13">
        <v>16</v>
      </c>
      <c r="B106" s="13" t="s">
        <v>166</v>
      </c>
      <c r="C106" s="14" t="s">
        <v>160</v>
      </c>
      <c r="D106" s="15"/>
      <c r="E106" s="15"/>
      <c r="F106" s="15"/>
      <c r="G106" s="18" t="s">
        <v>171</v>
      </c>
      <c r="H106" s="13" t="s">
        <v>123</v>
      </c>
      <c r="I106" s="13">
        <v>8</v>
      </c>
      <c r="J106" s="22">
        <v>1129.64</v>
      </c>
      <c r="K106" s="22"/>
      <c r="L106" s="22"/>
      <c r="M106" s="22"/>
      <c r="N106" s="22"/>
      <c r="O106" s="22">
        <f t="shared" si="18"/>
        <v>0</v>
      </c>
      <c r="P106" s="22">
        <f t="shared" si="19"/>
        <v>0</v>
      </c>
      <c r="Q106" s="24">
        <f t="shared" si="20"/>
        <v>-1</v>
      </c>
      <c r="R106" s="13"/>
    </row>
    <row r="107" s="1" customFormat="1" customHeight="1" spans="1:18">
      <c r="A107" s="13">
        <v>17</v>
      </c>
      <c r="B107" s="13" t="s">
        <v>166</v>
      </c>
      <c r="C107" s="14" t="s">
        <v>160</v>
      </c>
      <c r="D107" s="15"/>
      <c r="E107" s="15"/>
      <c r="F107" s="15"/>
      <c r="G107" s="18" t="s">
        <v>172</v>
      </c>
      <c r="H107" s="13" t="s">
        <v>123</v>
      </c>
      <c r="I107" s="13">
        <v>8</v>
      </c>
      <c r="J107" s="22">
        <v>1129.64</v>
      </c>
      <c r="K107" s="22"/>
      <c r="L107" s="22"/>
      <c r="M107" s="22"/>
      <c r="N107" s="22"/>
      <c r="O107" s="22">
        <f t="shared" si="18"/>
        <v>0</v>
      </c>
      <c r="P107" s="22">
        <f t="shared" si="19"/>
        <v>0</v>
      </c>
      <c r="Q107" s="24">
        <f t="shared" si="20"/>
        <v>-1</v>
      </c>
      <c r="R107" s="13"/>
    </row>
    <row r="108" s="1" customFormat="1" customHeight="1" spans="1:18">
      <c r="A108" s="13">
        <v>18</v>
      </c>
      <c r="B108" s="13" t="s">
        <v>166</v>
      </c>
      <c r="C108" s="14" t="s">
        <v>160</v>
      </c>
      <c r="D108" s="15"/>
      <c r="E108" s="15"/>
      <c r="F108" s="15"/>
      <c r="G108" s="18" t="s">
        <v>173</v>
      </c>
      <c r="H108" s="13" t="s">
        <v>123</v>
      </c>
      <c r="I108" s="13">
        <v>8</v>
      </c>
      <c r="J108" s="22">
        <v>1129.64</v>
      </c>
      <c r="K108" s="22"/>
      <c r="L108" s="22"/>
      <c r="M108" s="22"/>
      <c r="N108" s="22"/>
      <c r="O108" s="22">
        <f t="shared" si="18"/>
        <v>0</v>
      </c>
      <c r="P108" s="22">
        <f t="shared" si="19"/>
        <v>0</v>
      </c>
      <c r="Q108" s="24">
        <f t="shared" si="20"/>
        <v>-1</v>
      </c>
      <c r="R108" s="13"/>
    </row>
    <row r="109" s="1" customFormat="1" customHeight="1" spans="1:18">
      <c r="A109" s="13">
        <v>19</v>
      </c>
      <c r="B109" s="13" t="s">
        <v>166</v>
      </c>
      <c r="C109" s="14" t="s">
        <v>160</v>
      </c>
      <c r="D109" s="15"/>
      <c r="E109" s="15"/>
      <c r="F109" s="15"/>
      <c r="G109" s="18" t="s">
        <v>174</v>
      </c>
      <c r="H109" s="13" t="s">
        <v>123</v>
      </c>
      <c r="I109" s="13">
        <v>8</v>
      </c>
      <c r="J109" s="22">
        <v>1129.64</v>
      </c>
      <c r="K109" s="22"/>
      <c r="L109" s="22"/>
      <c r="M109" s="22"/>
      <c r="N109" s="22"/>
      <c r="O109" s="22">
        <f t="shared" si="18"/>
        <v>0</v>
      </c>
      <c r="P109" s="22">
        <f t="shared" si="19"/>
        <v>0</v>
      </c>
      <c r="Q109" s="24">
        <f t="shared" si="20"/>
        <v>-1</v>
      </c>
      <c r="R109" s="13"/>
    </row>
    <row r="110" s="1" customFormat="1" customHeight="1" spans="1:18">
      <c r="A110" s="13">
        <v>20</v>
      </c>
      <c r="B110" s="13" t="s">
        <v>166</v>
      </c>
      <c r="C110" s="14" t="s">
        <v>160</v>
      </c>
      <c r="D110" s="15"/>
      <c r="E110" s="15"/>
      <c r="F110" s="15"/>
      <c r="G110" s="18" t="s">
        <v>175</v>
      </c>
      <c r="H110" s="13" t="s">
        <v>123</v>
      </c>
      <c r="I110" s="13">
        <v>8</v>
      </c>
      <c r="J110" s="22">
        <v>1129.64</v>
      </c>
      <c r="K110" s="22"/>
      <c r="L110" s="22"/>
      <c r="M110" s="22"/>
      <c r="N110" s="22"/>
      <c r="O110" s="22">
        <f t="shared" si="18"/>
        <v>0</v>
      </c>
      <c r="P110" s="22">
        <f t="shared" si="19"/>
        <v>0</v>
      </c>
      <c r="Q110" s="24">
        <f t="shared" si="20"/>
        <v>-1</v>
      </c>
      <c r="R110" s="13"/>
    </row>
    <row r="111" s="1" customFormat="1" customHeight="1" spans="1:18">
      <c r="A111" s="13">
        <v>21</v>
      </c>
      <c r="B111" s="13" t="s">
        <v>166</v>
      </c>
      <c r="C111" s="14" t="s">
        <v>160</v>
      </c>
      <c r="D111" s="15"/>
      <c r="E111" s="15"/>
      <c r="F111" s="15"/>
      <c r="G111" s="18" t="s">
        <v>176</v>
      </c>
      <c r="H111" s="13" t="s">
        <v>123</v>
      </c>
      <c r="I111" s="13">
        <v>8</v>
      </c>
      <c r="J111" s="22">
        <v>1129.64</v>
      </c>
      <c r="K111" s="22"/>
      <c r="L111" s="22"/>
      <c r="M111" s="22"/>
      <c r="N111" s="22"/>
      <c r="O111" s="22">
        <f t="shared" si="18"/>
        <v>0</v>
      </c>
      <c r="P111" s="22">
        <f t="shared" si="19"/>
        <v>0</v>
      </c>
      <c r="Q111" s="24">
        <f t="shared" si="20"/>
        <v>-1</v>
      </c>
      <c r="R111" s="13"/>
    </row>
    <row r="112" s="1" customFormat="1" customHeight="1" spans="1:18">
      <c r="A112" s="13">
        <v>22</v>
      </c>
      <c r="B112" s="13" t="s">
        <v>166</v>
      </c>
      <c r="C112" s="14" t="s">
        <v>160</v>
      </c>
      <c r="D112" s="15"/>
      <c r="E112" s="15"/>
      <c r="F112" s="15"/>
      <c r="G112" s="18" t="s">
        <v>177</v>
      </c>
      <c r="H112" s="13" t="s">
        <v>123</v>
      </c>
      <c r="I112" s="13">
        <v>20</v>
      </c>
      <c r="J112" s="22">
        <v>1129.64</v>
      </c>
      <c r="K112" s="22"/>
      <c r="L112" s="22"/>
      <c r="M112" s="22"/>
      <c r="N112" s="22"/>
      <c r="O112" s="22">
        <f t="shared" si="18"/>
        <v>0</v>
      </c>
      <c r="P112" s="22">
        <f t="shared" si="19"/>
        <v>0</v>
      </c>
      <c r="Q112" s="24">
        <f t="shared" si="20"/>
        <v>-1</v>
      </c>
      <c r="R112" s="13"/>
    </row>
    <row r="113" s="1" customFormat="1" customHeight="1" spans="1:18">
      <c r="A113" s="13">
        <v>23</v>
      </c>
      <c r="B113" s="13" t="s">
        <v>166</v>
      </c>
      <c r="C113" s="14" t="s">
        <v>160</v>
      </c>
      <c r="D113" s="15"/>
      <c r="E113" s="15"/>
      <c r="F113" s="15"/>
      <c r="G113" s="18" t="s">
        <v>178</v>
      </c>
      <c r="H113" s="13" t="s">
        <v>123</v>
      </c>
      <c r="I113" s="13">
        <v>20</v>
      </c>
      <c r="J113" s="22">
        <v>1129.64</v>
      </c>
      <c r="K113" s="22"/>
      <c r="L113" s="22"/>
      <c r="M113" s="22"/>
      <c r="N113" s="22"/>
      <c r="O113" s="22">
        <f t="shared" si="18"/>
        <v>0</v>
      </c>
      <c r="P113" s="22">
        <f t="shared" si="19"/>
        <v>0</v>
      </c>
      <c r="Q113" s="24">
        <f t="shared" si="20"/>
        <v>-1</v>
      </c>
      <c r="R113" s="13"/>
    </row>
    <row r="114" s="1" customFormat="1" customHeight="1" spans="1:18">
      <c r="A114" s="13">
        <v>24</v>
      </c>
      <c r="B114" s="13" t="s">
        <v>166</v>
      </c>
      <c r="C114" s="14" t="s">
        <v>160</v>
      </c>
      <c r="D114" s="15"/>
      <c r="E114" s="15"/>
      <c r="F114" s="15"/>
      <c r="G114" s="18" t="s">
        <v>179</v>
      </c>
      <c r="H114" s="13" t="s">
        <v>123</v>
      </c>
      <c r="I114" s="13">
        <v>20</v>
      </c>
      <c r="J114" s="22">
        <v>1129.64</v>
      </c>
      <c r="K114" s="22"/>
      <c r="L114" s="22"/>
      <c r="M114" s="22"/>
      <c r="N114" s="22"/>
      <c r="O114" s="22">
        <f t="shared" si="18"/>
        <v>0</v>
      </c>
      <c r="P114" s="22">
        <f t="shared" si="19"/>
        <v>0</v>
      </c>
      <c r="Q114" s="24">
        <f t="shared" si="20"/>
        <v>-1</v>
      </c>
      <c r="R114" s="13"/>
    </row>
    <row r="115" s="1" customFormat="1" customHeight="1" spans="1:18">
      <c r="A115" s="13">
        <v>25</v>
      </c>
      <c r="B115" s="13" t="s">
        <v>166</v>
      </c>
      <c r="C115" s="14" t="s">
        <v>160</v>
      </c>
      <c r="D115" s="15"/>
      <c r="E115" s="15"/>
      <c r="F115" s="15"/>
      <c r="G115" s="18" t="s">
        <v>180</v>
      </c>
      <c r="H115" s="13" t="s">
        <v>123</v>
      </c>
      <c r="I115" s="13">
        <v>20</v>
      </c>
      <c r="J115" s="22">
        <v>1129.64</v>
      </c>
      <c r="K115" s="22"/>
      <c r="L115" s="22"/>
      <c r="M115" s="22"/>
      <c r="N115" s="22"/>
      <c r="O115" s="22">
        <f t="shared" si="18"/>
        <v>0</v>
      </c>
      <c r="P115" s="22">
        <f t="shared" si="19"/>
        <v>0</v>
      </c>
      <c r="Q115" s="24">
        <f t="shared" si="20"/>
        <v>-1</v>
      </c>
      <c r="R115" s="13"/>
    </row>
    <row r="116" s="1" customFormat="1" customHeight="1" spans="1:18">
      <c r="A116" s="13">
        <v>26</v>
      </c>
      <c r="B116" s="13" t="s">
        <v>166</v>
      </c>
      <c r="C116" s="14" t="s">
        <v>160</v>
      </c>
      <c r="D116" s="15"/>
      <c r="E116" s="15"/>
      <c r="F116" s="15"/>
      <c r="G116" s="18" t="s">
        <v>100</v>
      </c>
      <c r="H116" s="13" t="s">
        <v>123</v>
      </c>
      <c r="I116" s="13">
        <v>32</v>
      </c>
      <c r="J116" s="22">
        <v>1129.64</v>
      </c>
      <c r="K116" s="22"/>
      <c r="L116" s="22"/>
      <c r="M116" s="22"/>
      <c r="N116" s="22"/>
      <c r="O116" s="22">
        <f t="shared" si="18"/>
        <v>0</v>
      </c>
      <c r="P116" s="22">
        <f t="shared" si="19"/>
        <v>0</v>
      </c>
      <c r="Q116" s="24">
        <f t="shared" si="20"/>
        <v>-1</v>
      </c>
      <c r="R116" s="13"/>
    </row>
    <row r="117" s="1" customFormat="1" customHeight="1" spans="1:18">
      <c r="A117" s="13">
        <v>27</v>
      </c>
      <c r="B117" s="13" t="s">
        <v>169</v>
      </c>
      <c r="C117" s="14" t="s">
        <v>181</v>
      </c>
      <c r="D117" s="15"/>
      <c r="E117" s="15"/>
      <c r="F117" s="15"/>
      <c r="G117" s="14" t="s">
        <v>102</v>
      </c>
      <c r="H117" s="13" t="s">
        <v>123</v>
      </c>
      <c r="I117" s="13">
        <v>32</v>
      </c>
      <c r="J117" s="22">
        <v>1474</v>
      </c>
      <c r="K117" s="22"/>
      <c r="L117" s="22"/>
      <c r="M117" s="22"/>
      <c r="N117" s="22"/>
      <c r="O117" s="22">
        <f t="shared" si="18"/>
        <v>0</v>
      </c>
      <c r="P117" s="22">
        <f t="shared" si="19"/>
        <v>0</v>
      </c>
      <c r="Q117" s="24">
        <f t="shared" si="20"/>
        <v>-1</v>
      </c>
      <c r="R117" s="13"/>
    </row>
    <row r="118" s="1" customFormat="1" customHeight="1" spans="1:18">
      <c r="A118" s="13">
        <v>28</v>
      </c>
      <c r="B118" s="13" t="s">
        <v>182</v>
      </c>
      <c r="C118" s="14" t="s">
        <v>183</v>
      </c>
      <c r="D118" s="15"/>
      <c r="E118" s="15" t="s">
        <v>184</v>
      </c>
      <c r="F118" s="15" t="s">
        <v>185</v>
      </c>
      <c r="G118" s="14"/>
      <c r="H118" s="13" t="s">
        <v>186</v>
      </c>
      <c r="I118" s="13">
        <v>872</v>
      </c>
      <c r="J118" s="22">
        <v>201.84</v>
      </c>
      <c r="K118" s="22"/>
      <c r="L118" s="22"/>
      <c r="M118" s="22"/>
      <c r="N118" s="22"/>
      <c r="O118" s="22">
        <f t="shared" si="18"/>
        <v>0</v>
      </c>
      <c r="P118" s="22">
        <f t="shared" si="19"/>
        <v>0</v>
      </c>
      <c r="Q118" s="24">
        <f t="shared" si="20"/>
        <v>-1</v>
      </c>
      <c r="R118" s="13"/>
    </row>
    <row r="119" s="1" customFormat="1" customHeight="1" spans="1:18">
      <c r="A119" s="13">
        <v>29</v>
      </c>
      <c r="B119" s="13" t="s">
        <v>187</v>
      </c>
      <c r="C119" s="14" t="s">
        <v>188</v>
      </c>
      <c r="D119" s="26" t="s">
        <v>189</v>
      </c>
      <c r="E119" s="15" t="s">
        <v>190</v>
      </c>
      <c r="F119" s="15" t="s">
        <v>191</v>
      </c>
      <c r="G119" s="13" t="s">
        <v>168</v>
      </c>
      <c r="H119" s="13" t="s">
        <v>186</v>
      </c>
      <c r="I119" s="30">
        <v>0</v>
      </c>
      <c r="J119" s="22">
        <v>3212.45</v>
      </c>
      <c r="K119" s="22"/>
      <c r="L119" s="22"/>
      <c r="M119" s="22"/>
      <c r="N119" s="22"/>
      <c r="O119" s="22">
        <f t="shared" si="18"/>
        <v>0</v>
      </c>
      <c r="P119" s="22">
        <f t="shared" si="19"/>
        <v>0</v>
      </c>
      <c r="Q119" s="24">
        <f t="shared" si="20"/>
        <v>-1</v>
      </c>
      <c r="R119" s="13"/>
    </row>
    <row r="120" s="1" customFormat="1" customHeight="1" spans="1:18">
      <c r="A120" s="13">
        <v>30</v>
      </c>
      <c r="B120" s="13" t="s">
        <v>187</v>
      </c>
      <c r="C120" s="14" t="s">
        <v>188</v>
      </c>
      <c r="D120" s="26" t="s">
        <v>189</v>
      </c>
      <c r="E120" s="15"/>
      <c r="F120" s="15"/>
      <c r="G120" s="13" t="s">
        <v>87</v>
      </c>
      <c r="H120" s="13" t="s">
        <v>186</v>
      </c>
      <c r="I120" s="13">
        <v>1</v>
      </c>
      <c r="J120" s="22">
        <v>3212.45</v>
      </c>
      <c r="K120" s="22"/>
      <c r="L120" s="22"/>
      <c r="M120" s="22"/>
      <c r="N120" s="22"/>
      <c r="O120" s="22">
        <f t="shared" si="18"/>
        <v>0</v>
      </c>
      <c r="P120" s="22">
        <f t="shared" si="19"/>
        <v>0</v>
      </c>
      <c r="Q120" s="24">
        <f t="shared" si="20"/>
        <v>-1</v>
      </c>
      <c r="R120" s="13"/>
    </row>
    <row r="121" s="1" customFormat="1" customHeight="1" spans="1:18">
      <c r="A121" s="13">
        <v>31</v>
      </c>
      <c r="B121" s="13" t="s">
        <v>187</v>
      </c>
      <c r="C121" s="14" t="s">
        <v>188</v>
      </c>
      <c r="D121" s="27" t="s">
        <v>192</v>
      </c>
      <c r="E121" s="15"/>
      <c r="F121" s="15"/>
      <c r="G121" s="13" t="s">
        <v>100</v>
      </c>
      <c r="H121" s="13" t="s">
        <v>186</v>
      </c>
      <c r="I121" s="13">
        <v>1</v>
      </c>
      <c r="J121" s="22">
        <v>3212.45</v>
      </c>
      <c r="K121" s="22"/>
      <c r="L121" s="22"/>
      <c r="M121" s="22"/>
      <c r="N121" s="22"/>
      <c r="O121" s="22">
        <f t="shared" si="18"/>
        <v>0</v>
      </c>
      <c r="P121" s="22">
        <f t="shared" si="19"/>
        <v>0</v>
      </c>
      <c r="Q121" s="24">
        <f t="shared" si="20"/>
        <v>-1</v>
      </c>
      <c r="R121" s="13"/>
    </row>
    <row r="122" s="1" customFormat="1" customHeight="1" spans="1:18">
      <c r="A122" s="13">
        <v>32</v>
      </c>
      <c r="B122" s="13" t="s">
        <v>187</v>
      </c>
      <c r="C122" s="14" t="s">
        <v>188</v>
      </c>
      <c r="D122" s="27" t="s">
        <v>193</v>
      </c>
      <c r="E122" s="15"/>
      <c r="F122" s="15"/>
      <c r="G122" s="13" t="s">
        <v>102</v>
      </c>
      <c r="H122" s="13" t="s">
        <v>186</v>
      </c>
      <c r="I122" s="13">
        <v>1</v>
      </c>
      <c r="J122" s="22">
        <v>3212.45</v>
      </c>
      <c r="K122" s="22"/>
      <c r="L122" s="22"/>
      <c r="M122" s="22"/>
      <c r="N122" s="22"/>
      <c r="O122" s="22">
        <f t="shared" si="18"/>
        <v>0</v>
      </c>
      <c r="P122" s="22">
        <f t="shared" si="19"/>
        <v>0</v>
      </c>
      <c r="Q122" s="24">
        <f t="shared" si="20"/>
        <v>-1</v>
      </c>
      <c r="R122" s="13"/>
    </row>
    <row r="123" s="3" customFormat="1" customHeight="1" spans="1:18">
      <c r="A123" s="13">
        <v>33</v>
      </c>
      <c r="B123" s="13" t="s">
        <v>50</v>
      </c>
      <c r="C123" s="13"/>
      <c r="D123" s="15" t="s">
        <v>51</v>
      </c>
      <c r="E123" s="16" t="s">
        <v>52</v>
      </c>
      <c r="F123" s="16" t="s">
        <v>107</v>
      </c>
      <c r="G123" s="14"/>
      <c r="H123" s="13" t="s">
        <v>54</v>
      </c>
      <c r="I123" s="13">
        <v>12</v>
      </c>
      <c r="J123" s="22">
        <v>1626.42</v>
      </c>
      <c r="K123" s="23">
        <v>0</v>
      </c>
      <c r="L123" s="23">
        <v>0</v>
      </c>
      <c r="M123" s="23">
        <v>0</v>
      </c>
      <c r="N123" s="22"/>
      <c r="O123" s="22">
        <f t="shared" si="18"/>
        <v>0</v>
      </c>
      <c r="P123" s="22">
        <f t="shared" si="19"/>
        <v>0</v>
      </c>
      <c r="Q123" s="24">
        <f t="shared" si="20"/>
        <v>-1</v>
      </c>
      <c r="R123" s="12"/>
    </row>
    <row r="124" s="3" customFormat="1" customHeight="1" spans="1:18">
      <c r="A124" s="13">
        <v>34</v>
      </c>
      <c r="B124" s="13" t="s">
        <v>50</v>
      </c>
      <c r="C124" s="13"/>
      <c r="D124" s="15" t="s">
        <v>110</v>
      </c>
      <c r="E124" s="16" t="s">
        <v>52</v>
      </c>
      <c r="F124" s="16" t="s">
        <v>111</v>
      </c>
      <c r="G124" s="14"/>
      <c r="H124" s="13" t="s">
        <v>54</v>
      </c>
      <c r="I124" s="13">
        <v>1</v>
      </c>
      <c r="J124" s="22">
        <v>2380.7</v>
      </c>
      <c r="K124" s="23">
        <v>0</v>
      </c>
      <c r="L124" s="23">
        <v>0</v>
      </c>
      <c r="M124" s="23">
        <v>0</v>
      </c>
      <c r="N124" s="22"/>
      <c r="O124" s="22">
        <f t="shared" si="18"/>
        <v>0</v>
      </c>
      <c r="P124" s="22">
        <f t="shared" si="19"/>
        <v>0</v>
      </c>
      <c r="Q124" s="24">
        <f t="shared" si="20"/>
        <v>-1</v>
      </c>
      <c r="R124" s="12"/>
    </row>
    <row r="125" s="3" customFormat="1" customHeight="1" spans="1:18">
      <c r="A125" s="13">
        <v>35</v>
      </c>
      <c r="B125" s="13" t="s">
        <v>50</v>
      </c>
      <c r="C125" s="13"/>
      <c r="D125" s="15" t="s">
        <v>112</v>
      </c>
      <c r="E125" s="16" t="s">
        <v>52</v>
      </c>
      <c r="F125" s="16" t="s">
        <v>113</v>
      </c>
      <c r="G125" s="14"/>
      <c r="H125" s="13" t="s">
        <v>54</v>
      </c>
      <c r="I125" s="13">
        <v>1</v>
      </c>
      <c r="J125" s="22">
        <v>3285.4</v>
      </c>
      <c r="K125" s="23">
        <v>0</v>
      </c>
      <c r="L125" s="23">
        <v>0</v>
      </c>
      <c r="M125" s="23">
        <v>0</v>
      </c>
      <c r="N125" s="22"/>
      <c r="O125" s="22">
        <f t="shared" si="18"/>
        <v>0</v>
      </c>
      <c r="P125" s="22">
        <f t="shared" si="19"/>
        <v>0</v>
      </c>
      <c r="Q125" s="24">
        <f t="shared" si="20"/>
        <v>-1</v>
      </c>
      <c r="R125" s="12"/>
    </row>
    <row r="126" s="3" customFormat="1" ht="27" customHeight="1" spans="1:18">
      <c r="A126" s="13">
        <v>36</v>
      </c>
      <c r="B126" s="13" t="s">
        <v>55</v>
      </c>
      <c r="C126" s="13"/>
      <c r="D126" s="15" t="s">
        <v>56</v>
      </c>
      <c r="E126" s="15" t="s">
        <v>57</v>
      </c>
      <c r="F126" s="15" t="s">
        <v>58</v>
      </c>
      <c r="G126" s="14"/>
      <c r="H126" s="13" t="s">
        <v>59</v>
      </c>
      <c r="I126" s="13">
        <v>1</v>
      </c>
      <c r="J126" s="22">
        <v>27682.79625</v>
      </c>
      <c r="K126" s="23">
        <v>0</v>
      </c>
      <c r="L126" s="23">
        <v>0</v>
      </c>
      <c r="M126" s="23">
        <v>0</v>
      </c>
      <c r="N126" s="29">
        <v>0</v>
      </c>
      <c r="O126" s="29">
        <v>0</v>
      </c>
      <c r="P126" s="22">
        <f>SUM(P91:P125)*2.5%</f>
        <v>0</v>
      </c>
      <c r="Q126" s="24"/>
      <c r="R126" s="14" t="s">
        <v>60</v>
      </c>
    </row>
    <row r="127" s="1" customFormat="1" customHeight="1" spans="1:18">
      <c r="A127" s="10" t="s">
        <v>61</v>
      </c>
      <c r="B127" s="10"/>
      <c r="C127" s="10"/>
      <c r="D127" s="12"/>
      <c r="E127" s="10"/>
      <c r="F127" s="10"/>
      <c r="G127" s="13"/>
      <c r="H127" s="13"/>
      <c r="I127" s="13"/>
      <c r="J127" s="19"/>
      <c r="K127" s="19"/>
      <c r="L127" s="19"/>
      <c r="M127" s="19"/>
      <c r="N127" s="19"/>
      <c r="O127" s="19"/>
      <c r="P127" s="19">
        <f>SUM(P91:P126)</f>
        <v>0</v>
      </c>
      <c r="Q127" s="19"/>
      <c r="R127" s="13"/>
    </row>
    <row r="128" s="3" customFormat="1" customHeight="1" spans="1:18">
      <c r="A128" s="12" t="s">
        <v>194</v>
      </c>
      <c r="B128" s="12"/>
      <c r="C128" s="12"/>
      <c r="D128" s="12"/>
      <c r="E128" s="12"/>
      <c r="F128" s="12"/>
      <c r="G128" s="10"/>
      <c r="H128" s="12"/>
      <c r="I128" s="12"/>
      <c r="J128" s="22"/>
      <c r="K128" s="22"/>
      <c r="L128" s="22"/>
      <c r="M128" s="22"/>
      <c r="N128" s="22"/>
      <c r="O128" s="12"/>
      <c r="P128" s="12"/>
      <c r="Q128" s="12"/>
      <c r="R128" s="12"/>
    </row>
    <row r="129" s="1" customFormat="1" customHeight="1" spans="1:18">
      <c r="A129" s="13">
        <v>1</v>
      </c>
      <c r="B129" s="13" t="s">
        <v>117</v>
      </c>
      <c r="C129" s="14" t="s">
        <v>160</v>
      </c>
      <c r="D129" s="15" t="s">
        <v>119</v>
      </c>
      <c r="E129" s="15" t="s">
        <v>120</v>
      </c>
      <c r="F129" s="15" t="s">
        <v>121</v>
      </c>
      <c r="G129" s="14" t="s">
        <v>195</v>
      </c>
      <c r="H129" s="13" t="s">
        <v>123</v>
      </c>
      <c r="I129" s="30">
        <v>352</v>
      </c>
      <c r="J129" s="22">
        <v>1081.41</v>
      </c>
      <c r="K129" s="22"/>
      <c r="L129" s="22"/>
      <c r="M129" s="22"/>
      <c r="N129" s="22"/>
      <c r="O129" s="22">
        <f t="shared" ref="O129:O140" si="21">N129+M129</f>
        <v>0</v>
      </c>
      <c r="P129" s="22">
        <f t="shared" ref="P129:P141" si="22">O129*I129</f>
        <v>0</v>
      </c>
      <c r="Q129" s="24">
        <f t="shared" ref="Q129:Q141" si="23">(O129-J129)/J129</f>
        <v>-1</v>
      </c>
      <c r="R129" s="13"/>
    </row>
    <row r="130" s="1" customFormat="1" customHeight="1" spans="1:18">
      <c r="A130" s="13">
        <v>2</v>
      </c>
      <c r="B130" s="13" t="s">
        <v>132</v>
      </c>
      <c r="C130" s="14" t="s">
        <v>160</v>
      </c>
      <c r="D130" s="15"/>
      <c r="E130" s="15"/>
      <c r="F130" s="15"/>
      <c r="G130" s="14" t="s">
        <v>196</v>
      </c>
      <c r="H130" s="13" t="s">
        <v>123</v>
      </c>
      <c r="I130" s="13">
        <v>64</v>
      </c>
      <c r="J130" s="22">
        <v>1081.41</v>
      </c>
      <c r="K130" s="22"/>
      <c r="L130" s="22"/>
      <c r="M130" s="22"/>
      <c r="N130" s="22"/>
      <c r="O130" s="22">
        <f t="shared" si="21"/>
        <v>0</v>
      </c>
      <c r="P130" s="22">
        <f t="shared" si="22"/>
        <v>0</v>
      </c>
      <c r="Q130" s="24">
        <f t="shared" si="23"/>
        <v>-1</v>
      </c>
      <c r="R130" s="13"/>
    </row>
    <row r="131" s="1" customFormat="1" customHeight="1" spans="1:18">
      <c r="A131" s="13">
        <v>3</v>
      </c>
      <c r="B131" s="13" t="s">
        <v>132</v>
      </c>
      <c r="C131" s="14" t="s">
        <v>197</v>
      </c>
      <c r="D131" s="15"/>
      <c r="E131" s="15"/>
      <c r="F131" s="15"/>
      <c r="G131" s="14" t="s">
        <v>198</v>
      </c>
      <c r="H131" s="13" t="s">
        <v>123</v>
      </c>
      <c r="I131" s="13">
        <v>32</v>
      </c>
      <c r="J131" s="22">
        <v>798.78</v>
      </c>
      <c r="K131" s="22"/>
      <c r="L131" s="22"/>
      <c r="M131" s="22"/>
      <c r="N131" s="22"/>
      <c r="O131" s="22">
        <f t="shared" si="21"/>
        <v>0</v>
      </c>
      <c r="P131" s="22">
        <f t="shared" si="22"/>
        <v>0</v>
      </c>
      <c r="Q131" s="24">
        <f t="shared" si="23"/>
        <v>-1</v>
      </c>
      <c r="R131" s="13"/>
    </row>
    <row r="132" s="1" customFormat="1" customHeight="1" spans="1:18">
      <c r="A132" s="13">
        <v>4</v>
      </c>
      <c r="B132" s="13" t="s">
        <v>117</v>
      </c>
      <c r="C132" s="14" t="s">
        <v>199</v>
      </c>
      <c r="D132" s="15"/>
      <c r="E132" s="15"/>
      <c r="F132" s="15"/>
      <c r="G132" s="14" t="s">
        <v>200</v>
      </c>
      <c r="H132" s="13" t="s">
        <v>123</v>
      </c>
      <c r="I132" s="13">
        <v>320</v>
      </c>
      <c r="J132" s="22">
        <v>429.34</v>
      </c>
      <c r="K132" s="22"/>
      <c r="L132" s="22"/>
      <c r="M132" s="22"/>
      <c r="N132" s="22"/>
      <c r="O132" s="22">
        <f t="shared" si="21"/>
        <v>0</v>
      </c>
      <c r="P132" s="22">
        <f t="shared" si="22"/>
        <v>0</v>
      </c>
      <c r="Q132" s="24">
        <f t="shared" si="23"/>
        <v>-1</v>
      </c>
      <c r="R132" s="13"/>
    </row>
    <row r="133" s="1" customFormat="1" customHeight="1" spans="1:18">
      <c r="A133" s="13">
        <v>5</v>
      </c>
      <c r="B133" s="13" t="s">
        <v>117</v>
      </c>
      <c r="C133" s="14" t="s">
        <v>201</v>
      </c>
      <c r="D133" s="15"/>
      <c r="E133" s="15"/>
      <c r="F133" s="15"/>
      <c r="G133" s="14" t="s">
        <v>202</v>
      </c>
      <c r="H133" s="13" t="s">
        <v>123</v>
      </c>
      <c r="I133" s="13">
        <v>32</v>
      </c>
      <c r="J133" s="22">
        <v>779.49</v>
      </c>
      <c r="K133" s="22"/>
      <c r="L133" s="22"/>
      <c r="M133" s="22"/>
      <c r="N133" s="22"/>
      <c r="O133" s="22">
        <f t="shared" si="21"/>
        <v>0</v>
      </c>
      <c r="P133" s="22">
        <f t="shared" si="22"/>
        <v>0</v>
      </c>
      <c r="Q133" s="24">
        <f t="shared" si="23"/>
        <v>-1</v>
      </c>
      <c r="R133" s="13"/>
    </row>
    <row r="134" s="1" customFormat="1" customHeight="1" spans="1:18">
      <c r="A134" s="13">
        <v>6</v>
      </c>
      <c r="B134" s="13" t="s">
        <v>117</v>
      </c>
      <c r="C134" s="14" t="s">
        <v>197</v>
      </c>
      <c r="D134" s="15"/>
      <c r="E134" s="15"/>
      <c r="F134" s="15"/>
      <c r="G134" s="14" t="s">
        <v>203</v>
      </c>
      <c r="H134" s="13" t="s">
        <v>123</v>
      </c>
      <c r="I134" s="13">
        <v>173</v>
      </c>
      <c r="J134" s="22">
        <v>798.78</v>
      </c>
      <c r="K134" s="22"/>
      <c r="L134" s="22"/>
      <c r="M134" s="22"/>
      <c r="N134" s="22"/>
      <c r="O134" s="22">
        <f t="shared" si="21"/>
        <v>0</v>
      </c>
      <c r="P134" s="22">
        <f t="shared" si="22"/>
        <v>0</v>
      </c>
      <c r="Q134" s="24">
        <f t="shared" si="23"/>
        <v>-1</v>
      </c>
      <c r="R134" s="13"/>
    </row>
    <row r="135" s="1" customFormat="1" customHeight="1" spans="1:18">
      <c r="A135" s="13">
        <v>7</v>
      </c>
      <c r="B135" s="13" t="s">
        <v>117</v>
      </c>
      <c r="C135" s="14" t="s">
        <v>204</v>
      </c>
      <c r="D135" s="15"/>
      <c r="E135" s="15"/>
      <c r="F135" s="15"/>
      <c r="G135" s="14" t="s">
        <v>205</v>
      </c>
      <c r="H135" s="13" t="s">
        <v>123</v>
      </c>
      <c r="I135" s="13">
        <v>128</v>
      </c>
      <c r="J135" s="22">
        <v>818.07</v>
      </c>
      <c r="K135" s="22"/>
      <c r="L135" s="22"/>
      <c r="M135" s="22"/>
      <c r="N135" s="22"/>
      <c r="O135" s="22">
        <f t="shared" si="21"/>
        <v>0</v>
      </c>
      <c r="P135" s="22">
        <f t="shared" si="22"/>
        <v>0</v>
      </c>
      <c r="Q135" s="24">
        <f t="shared" si="23"/>
        <v>-1</v>
      </c>
      <c r="R135" s="13"/>
    </row>
    <row r="136" s="1" customFormat="1" customHeight="1" spans="1:18">
      <c r="A136" s="13">
        <v>8</v>
      </c>
      <c r="B136" s="13" t="s">
        <v>117</v>
      </c>
      <c r="C136" s="14" t="s">
        <v>206</v>
      </c>
      <c r="D136" s="15"/>
      <c r="E136" s="15"/>
      <c r="F136" s="15"/>
      <c r="G136" s="14" t="s">
        <v>207</v>
      </c>
      <c r="H136" s="13" t="s">
        <v>123</v>
      </c>
      <c r="I136" s="13">
        <v>64</v>
      </c>
      <c r="J136" s="22">
        <v>1036.07</v>
      </c>
      <c r="K136" s="22"/>
      <c r="L136" s="22"/>
      <c r="M136" s="22"/>
      <c r="N136" s="22"/>
      <c r="O136" s="22">
        <f t="shared" si="21"/>
        <v>0</v>
      </c>
      <c r="P136" s="22">
        <f t="shared" si="22"/>
        <v>0</v>
      </c>
      <c r="Q136" s="24">
        <f t="shared" si="23"/>
        <v>-1</v>
      </c>
      <c r="R136" s="13"/>
    </row>
    <row r="137" s="1" customFormat="1" customHeight="1" spans="1:18">
      <c r="A137" s="13">
        <v>9</v>
      </c>
      <c r="B137" s="13" t="s">
        <v>135</v>
      </c>
      <c r="C137" s="14" t="s">
        <v>199</v>
      </c>
      <c r="D137" s="15"/>
      <c r="E137" s="15"/>
      <c r="F137" s="15"/>
      <c r="G137" s="14" t="s">
        <v>208</v>
      </c>
      <c r="H137" s="13" t="s">
        <v>123</v>
      </c>
      <c r="I137" s="13">
        <v>162</v>
      </c>
      <c r="J137" s="22">
        <v>429.34</v>
      </c>
      <c r="K137" s="22"/>
      <c r="L137" s="22"/>
      <c r="M137" s="22"/>
      <c r="N137" s="22"/>
      <c r="O137" s="22">
        <f t="shared" si="21"/>
        <v>0</v>
      </c>
      <c r="P137" s="22">
        <f t="shared" si="22"/>
        <v>0</v>
      </c>
      <c r="Q137" s="24">
        <f t="shared" si="23"/>
        <v>-1</v>
      </c>
      <c r="R137" s="13"/>
    </row>
    <row r="138" s="1" customFormat="1" customHeight="1" spans="1:18">
      <c r="A138" s="13">
        <v>10</v>
      </c>
      <c r="B138" s="14" t="s">
        <v>117</v>
      </c>
      <c r="C138" s="14" t="s">
        <v>197</v>
      </c>
      <c r="D138" s="15" t="s">
        <v>209</v>
      </c>
      <c r="E138" s="15" t="s">
        <v>120</v>
      </c>
      <c r="F138" s="15" t="s">
        <v>121</v>
      </c>
      <c r="G138" s="14" t="s">
        <v>210</v>
      </c>
      <c r="H138" s="13" t="s">
        <v>123</v>
      </c>
      <c r="I138" s="30">
        <v>112</v>
      </c>
      <c r="J138" s="22">
        <v>903.92</v>
      </c>
      <c r="K138" s="22"/>
      <c r="L138" s="22"/>
      <c r="M138" s="22"/>
      <c r="N138" s="22"/>
      <c r="O138" s="22">
        <f t="shared" si="21"/>
        <v>0</v>
      </c>
      <c r="P138" s="22">
        <f t="shared" si="22"/>
        <v>0</v>
      </c>
      <c r="Q138" s="24">
        <f t="shared" si="23"/>
        <v>-1</v>
      </c>
      <c r="R138" s="13"/>
    </row>
    <row r="139" s="3" customFormat="1" customHeight="1" spans="1:18">
      <c r="A139" s="13">
        <v>11</v>
      </c>
      <c r="B139" s="13" t="s">
        <v>50</v>
      </c>
      <c r="C139" s="13"/>
      <c r="D139" s="15" t="s">
        <v>51</v>
      </c>
      <c r="E139" s="16" t="s">
        <v>52</v>
      </c>
      <c r="F139" s="16" t="s">
        <v>53</v>
      </c>
      <c r="G139" s="14"/>
      <c r="H139" s="13" t="s">
        <v>54</v>
      </c>
      <c r="I139" s="13">
        <v>23</v>
      </c>
      <c r="J139" s="22">
        <v>1626.42</v>
      </c>
      <c r="K139" s="23">
        <v>0</v>
      </c>
      <c r="L139" s="23">
        <v>0</v>
      </c>
      <c r="M139" s="23">
        <v>0</v>
      </c>
      <c r="N139" s="22"/>
      <c r="O139" s="22">
        <f t="shared" si="21"/>
        <v>0</v>
      </c>
      <c r="P139" s="22">
        <f t="shared" si="22"/>
        <v>0</v>
      </c>
      <c r="Q139" s="24">
        <f t="shared" si="23"/>
        <v>-1</v>
      </c>
      <c r="R139" s="12"/>
    </row>
    <row r="140" s="3" customFormat="1" customHeight="1" spans="1:18">
      <c r="A140" s="13">
        <v>12</v>
      </c>
      <c r="B140" s="13" t="s">
        <v>50</v>
      </c>
      <c r="C140" s="13"/>
      <c r="D140" s="15" t="s">
        <v>67</v>
      </c>
      <c r="E140" s="16" t="s">
        <v>52</v>
      </c>
      <c r="F140" s="16" t="s">
        <v>68</v>
      </c>
      <c r="G140" s="14"/>
      <c r="H140" s="13" t="s">
        <v>54</v>
      </c>
      <c r="I140" s="13">
        <v>1</v>
      </c>
      <c r="J140" s="22">
        <v>2531.2</v>
      </c>
      <c r="K140" s="23">
        <v>0</v>
      </c>
      <c r="L140" s="23">
        <v>0</v>
      </c>
      <c r="M140" s="23">
        <v>0</v>
      </c>
      <c r="N140" s="22"/>
      <c r="O140" s="22">
        <f t="shared" si="21"/>
        <v>0</v>
      </c>
      <c r="P140" s="22">
        <f t="shared" si="22"/>
        <v>0</v>
      </c>
      <c r="Q140" s="24">
        <f t="shared" si="23"/>
        <v>-1</v>
      </c>
      <c r="R140" s="12"/>
    </row>
    <row r="141" s="3" customFormat="1" customHeight="1" spans="1:18">
      <c r="A141" s="13">
        <v>13</v>
      </c>
      <c r="B141" s="13" t="s">
        <v>55</v>
      </c>
      <c r="C141" s="13"/>
      <c r="D141" s="15" t="s">
        <v>56</v>
      </c>
      <c r="E141" s="15" t="s">
        <v>57</v>
      </c>
      <c r="F141" s="15" t="s">
        <v>58</v>
      </c>
      <c r="G141" s="14"/>
      <c r="H141" s="13" t="s">
        <v>59</v>
      </c>
      <c r="I141" s="13">
        <v>1</v>
      </c>
      <c r="J141" s="22">
        <v>28942.534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2">
        <f>SUM(P129:P140)*2.5%</f>
        <v>0</v>
      </c>
      <c r="Q141" s="24"/>
      <c r="R141" s="14" t="s">
        <v>60</v>
      </c>
    </row>
    <row r="142" s="2" customFormat="1" customHeight="1" spans="1:18">
      <c r="A142" s="10" t="s">
        <v>61</v>
      </c>
      <c r="B142" s="10"/>
      <c r="C142" s="10"/>
      <c r="D142" s="12"/>
      <c r="E142" s="10"/>
      <c r="F142" s="10"/>
      <c r="G142" s="10"/>
      <c r="H142" s="17"/>
      <c r="I142" s="10"/>
      <c r="J142" s="19"/>
      <c r="K142" s="19"/>
      <c r="L142" s="19"/>
      <c r="M142" s="19"/>
      <c r="N142" s="19"/>
      <c r="O142" s="19"/>
      <c r="P142" s="19">
        <f>SUM(P129:P141)</f>
        <v>0</v>
      </c>
      <c r="Q142" s="19"/>
      <c r="R142" s="10"/>
    </row>
    <row r="143" s="3" customFormat="1" customHeight="1" spans="1:18">
      <c r="A143" s="12" t="s">
        <v>211</v>
      </c>
      <c r="B143" s="12"/>
      <c r="C143" s="12"/>
      <c r="D143" s="12"/>
      <c r="E143" s="12"/>
      <c r="F143" s="12"/>
      <c r="G143" s="10"/>
      <c r="H143" s="12"/>
      <c r="I143" s="12"/>
      <c r="J143" s="22"/>
      <c r="K143" s="22"/>
      <c r="L143" s="22"/>
      <c r="M143" s="22"/>
      <c r="N143" s="22"/>
      <c r="O143" s="12"/>
      <c r="P143" s="12"/>
      <c r="Q143" s="12"/>
      <c r="R143" s="12"/>
    </row>
    <row r="144" s="1" customFormat="1" ht="41" customHeight="1" spans="1:18">
      <c r="A144" s="13">
        <v>1</v>
      </c>
      <c r="B144" s="14" t="s">
        <v>117</v>
      </c>
      <c r="C144" s="14" t="s">
        <v>197</v>
      </c>
      <c r="D144" s="15" t="s">
        <v>209</v>
      </c>
      <c r="E144" s="15" t="s">
        <v>120</v>
      </c>
      <c r="F144" s="15" t="s">
        <v>121</v>
      </c>
      <c r="G144" s="14" t="s">
        <v>212</v>
      </c>
      <c r="H144" s="13" t="s">
        <v>123</v>
      </c>
      <c r="I144" s="30">
        <v>32</v>
      </c>
      <c r="J144" s="22">
        <v>903.92</v>
      </c>
      <c r="K144" s="22"/>
      <c r="L144" s="22"/>
      <c r="M144" s="22"/>
      <c r="N144" s="22"/>
      <c r="O144" s="22">
        <f>N144+M144</f>
        <v>0</v>
      </c>
      <c r="P144" s="22">
        <f t="shared" ref="P144:P147" si="24">O144*I144</f>
        <v>0</v>
      </c>
      <c r="Q144" s="24">
        <f>(O144-J144)/J144</f>
        <v>-1</v>
      </c>
      <c r="R144" s="13"/>
    </row>
    <row r="145" s="3" customFormat="1" customHeight="1" spans="1:18">
      <c r="A145" s="13">
        <v>2</v>
      </c>
      <c r="B145" s="13" t="s">
        <v>50</v>
      </c>
      <c r="C145" s="13"/>
      <c r="D145" s="15" t="s">
        <v>51</v>
      </c>
      <c r="E145" s="16" t="s">
        <v>52</v>
      </c>
      <c r="F145" s="16" t="s">
        <v>53</v>
      </c>
      <c r="G145" s="14"/>
      <c r="H145" s="13" t="s">
        <v>54</v>
      </c>
      <c r="I145" s="13">
        <v>2</v>
      </c>
      <c r="J145" s="22">
        <v>1626.42</v>
      </c>
      <c r="K145" s="23">
        <v>0</v>
      </c>
      <c r="L145" s="23">
        <v>0</v>
      </c>
      <c r="M145" s="23">
        <v>0</v>
      </c>
      <c r="N145" s="22"/>
      <c r="O145" s="22">
        <f>N145+M145</f>
        <v>0</v>
      </c>
      <c r="P145" s="22">
        <f t="shared" si="24"/>
        <v>0</v>
      </c>
      <c r="Q145" s="24">
        <f>(O145-J145)/J145</f>
        <v>-1</v>
      </c>
      <c r="R145" s="12"/>
    </row>
    <row r="146" s="3" customFormat="1" customHeight="1" spans="1:18">
      <c r="A146" s="13">
        <v>3</v>
      </c>
      <c r="B146" s="13" t="s">
        <v>50</v>
      </c>
      <c r="C146" s="13"/>
      <c r="D146" s="15" t="s">
        <v>67</v>
      </c>
      <c r="E146" s="16" t="s">
        <v>52</v>
      </c>
      <c r="F146" s="16" t="s">
        <v>68</v>
      </c>
      <c r="G146" s="14"/>
      <c r="H146" s="13" t="s">
        <v>54</v>
      </c>
      <c r="I146" s="13">
        <v>1</v>
      </c>
      <c r="J146" s="22">
        <v>2531.2</v>
      </c>
      <c r="K146" s="23">
        <v>0</v>
      </c>
      <c r="L146" s="23">
        <v>0</v>
      </c>
      <c r="M146" s="23">
        <v>0</v>
      </c>
      <c r="N146" s="22"/>
      <c r="O146" s="22">
        <f>N146+M146</f>
        <v>0</v>
      </c>
      <c r="P146" s="22">
        <f t="shared" si="24"/>
        <v>0</v>
      </c>
      <c r="Q146" s="24">
        <f>(O146-J146)/J146</f>
        <v>-1</v>
      </c>
      <c r="R146" s="12"/>
    </row>
    <row r="147" s="3" customFormat="1" customHeight="1" spans="1:18">
      <c r="A147" s="13">
        <v>4</v>
      </c>
      <c r="B147" s="13" t="s">
        <v>55</v>
      </c>
      <c r="C147" s="13"/>
      <c r="D147" s="15" t="s">
        <v>56</v>
      </c>
      <c r="E147" s="15" t="s">
        <v>57</v>
      </c>
      <c r="F147" s="15" t="s">
        <v>58</v>
      </c>
      <c r="G147" s="14"/>
      <c r="H147" s="13" t="s">
        <v>59</v>
      </c>
      <c r="I147" s="13">
        <v>1</v>
      </c>
      <c r="J147" s="22">
        <v>867.737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2">
        <f>SUM(P144:P146)*2.5%</f>
        <v>0</v>
      </c>
      <c r="Q147" s="24"/>
      <c r="R147" s="14" t="s">
        <v>60</v>
      </c>
    </row>
    <row r="148" s="1" customFormat="1" customHeight="1" spans="1:18">
      <c r="A148" s="10" t="s">
        <v>61</v>
      </c>
      <c r="B148" s="10"/>
      <c r="C148" s="10"/>
      <c r="D148" s="12"/>
      <c r="E148" s="10"/>
      <c r="F148" s="10"/>
      <c r="G148" s="10"/>
      <c r="H148" s="17"/>
      <c r="I148" s="13"/>
      <c r="J148" s="19"/>
      <c r="K148" s="19"/>
      <c r="L148" s="19"/>
      <c r="M148" s="19"/>
      <c r="N148" s="19"/>
      <c r="O148" s="19"/>
      <c r="P148" s="19">
        <f>SUM(P144:P147)</f>
        <v>0</v>
      </c>
      <c r="Q148" s="19"/>
      <c r="R148" s="13"/>
    </row>
    <row r="149" s="1" customFormat="1" customHeight="1" spans="1:18">
      <c r="A149" s="10" t="s">
        <v>213</v>
      </c>
      <c r="B149" s="10"/>
      <c r="C149" s="10"/>
      <c r="D149" s="10"/>
      <c r="E149" s="10"/>
      <c r="F149" s="10"/>
      <c r="G149" s="13"/>
      <c r="H149" s="13"/>
      <c r="I149" s="13"/>
      <c r="J149" s="19"/>
      <c r="K149" s="19"/>
      <c r="L149" s="19"/>
      <c r="M149" s="19"/>
      <c r="N149" s="19"/>
      <c r="O149" s="19"/>
      <c r="P149" s="19">
        <f>P148+P142+P127+P89+P81+P72</f>
        <v>0</v>
      </c>
      <c r="Q149" s="19"/>
      <c r="R149" s="13"/>
    </row>
    <row r="150" s="4" customFormat="1" customHeight="1" spans="1:18">
      <c r="A150" s="31" t="s">
        <v>214</v>
      </c>
      <c r="B150" s="31"/>
      <c r="C150" s="31"/>
      <c r="D150" s="31"/>
      <c r="E150" s="31"/>
      <c r="F150" s="31"/>
      <c r="G150" s="32"/>
      <c r="H150" s="32"/>
      <c r="I150" s="32"/>
      <c r="J150" s="33"/>
      <c r="K150" s="33"/>
      <c r="L150" s="33"/>
      <c r="M150" s="33"/>
      <c r="N150" s="33"/>
      <c r="O150" s="33"/>
      <c r="P150" s="33">
        <f>P149+P63</f>
        <v>0</v>
      </c>
      <c r="Q150" s="33"/>
      <c r="R150" s="32"/>
    </row>
  </sheetData>
  <protectedRanges>
    <protectedRange sqref="O2:Q2" name="备注"/>
  </protectedRanges>
  <mergeCells count="55">
    <mergeCell ref="A1:R1"/>
    <mergeCell ref="A3:F3"/>
    <mergeCell ref="A4:F4"/>
    <mergeCell ref="A14:F14"/>
    <mergeCell ref="A15:F15"/>
    <mergeCell ref="A22:F22"/>
    <mergeCell ref="A23:F23"/>
    <mergeCell ref="A33:F33"/>
    <mergeCell ref="A34:F34"/>
    <mergeCell ref="A62:F62"/>
    <mergeCell ref="A63:F63"/>
    <mergeCell ref="A64:F64"/>
    <mergeCell ref="A65:F65"/>
    <mergeCell ref="A72:F72"/>
    <mergeCell ref="A73:F73"/>
    <mergeCell ref="A81:F81"/>
    <mergeCell ref="A82:F82"/>
    <mergeCell ref="A89:F89"/>
    <mergeCell ref="A90:F90"/>
    <mergeCell ref="A127:F127"/>
    <mergeCell ref="A128:F128"/>
    <mergeCell ref="A142:F142"/>
    <mergeCell ref="A143:F143"/>
    <mergeCell ref="A148:F148"/>
    <mergeCell ref="A149:F149"/>
    <mergeCell ref="A150:F150"/>
    <mergeCell ref="D5:D11"/>
    <mergeCell ref="D16:D18"/>
    <mergeCell ref="D24:D29"/>
    <mergeCell ref="D35:D56"/>
    <mergeCell ref="D66:D69"/>
    <mergeCell ref="D74:D77"/>
    <mergeCell ref="D83:D86"/>
    <mergeCell ref="D91:D118"/>
    <mergeCell ref="D129:D137"/>
    <mergeCell ref="E5:E11"/>
    <mergeCell ref="E16:E18"/>
    <mergeCell ref="E24:E29"/>
    <mergeCell ref="E35:E56"/>
    <mergeCell ref="E66:E69"/>
    <mergeCell ref="E74:E77"/>
    <mergeCell ref="E83:E86"/>
    <mergeCell ref="E91:E117"/>
    <mergeCell ref="E119:E122"/>
    <mergeCell ref="E129:E137"/>
    <mergeCell ref="F5:F11"/>
    <mergeCell ref="F16:F18"/>
    <mergeCell ref="F24:F29"/>
    <mergeCell ref="F35:F56"/>
    <mergeCell ref="F66:F69"/>
    <mergeCell ref="F74:F77"/>
    <mergeCell ref="F83:F86"/>
    <mergeCell ref="F91:F117"/>
    <mergeCell ref="F119:F122"/>
    <mergeCell ref="F129:F137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备注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1、汇总表</vt:lpstr>
      <vt:lpstr>2、清单明细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Kevin</cp:lastModifiedBy>
  <dcterms:created xsi:type="dcterms:W3CDTF">2006-09-16T00:00:00Z</dcterms:created>
  <dcterms:modified xsi:type="dcterms:W3CDTF">2025-06-25T07:05:33Z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D9B0023F690E46988B024B49AE42A089_13</vt:lpwstr>
  </property>
  <property fmtid="{D5CDD505-2E9C-101B-9397-08002B2CF9AE}" pid="3" name="KSOProductBuildVer">
    <vt:lpwstr>2052-12.1.0.21541</vt:lpwstr>
  </property>
</Properties>
</file>