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firstSheet="2" activeTab="2"/>
  </bookViews>
  <sheets>
    <sheet name="G42梅溪河大桥" sheetId="2" r:id="rId1"/>
    <sheet name="G42彭溪河大桥" sheetId="3" r:id="rId2"/>
    <sheet name="G65西沙河大桥、武陵山大桥" sheetId="4" r:id="rId3"/>
  </sheets>
  <definedNames>
    <definedName name="_xlnm.Print_Titles" localSheetId="0">G42梅溪河大桥!$4:$5</definedName>
    <definedName name="_xlnm.Print_Titles" localSheetId="1">G42彭溪河大桥!$4:$5</definedName>
    <definedName name="_xlnm.Print_Titles" localSheetId="2">G65西沙河大桥、武陵山大桥!$4:$5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<sst xmlns="http://schemas.openxmlformats.org/spreadsheetml/2006/main" count="520" uniqueCount="198">
  <si>
    <t>重庆公路养护工程（集团）有限公司</t>
  </si>
  <si>
    <t xml:space="preserve">安全韧性提升项目（桥梁专业拉索及吊杆更换）
梅溪河特大桥专业分包工程限价审批表 </t>
  </si>
  <si>
    <t>子目号</t>
  </si>
  <si>
    <t>子目名称</t>
  </si>
  <si>
    <t>单位</t>
  </si>
  <si>
    <t>安全韧性提升项目（拉索及吊杆更换）专业分包</t>
  </si>
  <si>
    <t>工程量</t>
  </si>
  <si>
    <t>上限价单价
(元)</t>
  </si>
  <si>
    <t>上限价合价
(元)</t>
  </si>
  <si>
    <t>工程量计量规则</t>
  </si>
  <si>
    <t>工作内容</t>
  </si>
  <si>
    <t>清单 第100章  总则</t>
  </si>
  <si>
    <t>102</t>
  </si>
  <si>
    <t>工程管理</t>
  </si>
  <si>
    <t>102-2</t>
  </si>
  <si>
    <t>安全生产费</t>
  </si>
  <si>
    <t>总额</t>
  </si>
  <si>
    <t>1.按工程量各章清单合计金额（不含建筑工程一切险、第三者责任险、暂估价及安全生产费）乘以安全生产费费率计算，以总额为单位计量
2.根据国家和重庆市有关规定，与安全相关但不列入安全生产费用的支出，含在相关工程子目单价或总额价内，不另行计量</t>
  </si>
  <si>
    <t>1.设置、完善、改造和维护安全防护设施设备支出；
2.配备、维护、保养应急救援的器材和设备支出和应急演练支出；
3.重大危险源和事故隐患评估、监控(包括远程监控)和整改支出；
4.安全生产检查、咨询、评价和安全生产标准化支出；
5.配备和更新现场作业人员安全防护用品支出；
6.安全生产宣传、教育、培训支出；
7.安全生产适用的新技术、新标准、新工艺、新装备的推广应用支出；
8.安全设施及特种设备检测检验支出；
9.其他与安全生产直接相关的支出</t>
  </si>
  <si>
    <t>104</t>
  </si>
  <si>
    <t>标准化工地建设</t>
  </si>
  <si>
    <t>104-1</t>
  </si>
  <si>
    <t>标准化工地建设费</t>
  </si>
  <si>
    <t>104-1-a</t>
  </si>
  <si>
    <t>标准化工地建设费（梅溪河大桥）</t>
  </si>
  <si>
    <t>1.按照工地建设标准化要求进行工地建设，以总额计量，包干使用；
2.包括工地试验室所发生的属于固定资产的试验设备和仪器等的折旧维修或租赁费用；
3.不包括钢筋加工的机械设备、混合料拌和设备安拆、预制构件台座、预应力张拉设备、起重及养生设备；
4.不包括临时码头、轨道铺设、架设输电及电讯线路、工地范围外的汽车便道及临时便桥等</t>
  </si>
  <si>
    <t>1.按照工地建设标准化要求进行工地建设；
2.工地建设的管理与维护；
3.工程交工时，按照合同或协议要求移走、拆除和清理</t>
  </si>
  <si>
    <t>106</t>
  </si>
  <si>
    <t>施工车辆通行费</t>
  </si>
  <si>
    <t>106-1</t>
  </si>
  <si>
    <t>施工车辆通行费（梅溪河大桥）</t>
  </si>
  <si>
    <t>以总额计量，包干使用</t>
  </si>
  <si>
    <t>1.施工作业车辆从施工驻地到施工现场往返经过收费公路所产生的通行费用；
2.不包括外购的材料、构件、商品混合料运输车辆（应计入材料单价中）进出本施工路段所缴纳的通行费用，也不包括工地转移费中通过其他收费路段所缴纳的通行费。实行全路段封闭施工的路段及不需要缴纳通行费的项目不计取该项费用。</t>
  </si>
  <si>
    <t>107</t>
  </si>
  <si>
    <t>安全作业交通维护费</t>
  </si>
  <si>
    <t>107-1</t>
  </si>
  <si>
    <t>占道作业</t>
  </si>
  <si>
    <t>-a</t>
  </si>
  <si>
    <t>占道作业3km(1天)</t>
  </si>
  <si>
    <t>处</t>
  </si>
  <si>
    <t>1、占道作业每处工点按一次摆拆考虑，根据实际摆放长度及天数按实计算，结算公示如下：【（107-1-a）+（实际摆放长度-3公里）*（107-1-b）*（1+（实际天数-1）*0.2）+（实际天数-1）*（107-1-c）】*处数；
2、若实施方案与清单工作内容不同，结算按审批的交通组织方案调整</t>
  </si>
  <si>
    <t>1.交通安全设施的堆放、装卸、运输、摆放、移动、维护（天/24小时）、拆除或撤回；
2.保护原有交通设施；
3.交通管制所需交通标志、标牌、水马、防撞桶、爆闪灯、频闪灯、导向灯、监控设备甲供，其余全部由竞标人提供。                             
4.夜间所需用的照明设施、灯带、发电机（含油料、警示设施电池）等由竞标人提供；
5.按照辖区交管及执法等机构的意见，并按照《营运高速公路施工管理规范》（DB50/T 959-2019 ）及其它高速公路安全作业相关管理技术设计要求设置标志标牌和安全维护人员。当相关规范更新后按新设计要求执行。</t>
  </si>
  <si>
    <t>-b</t>
  </si>
  <si>
    <t>占道作业长度每增加1km</t>
  </si>
  <si>
    <t>km·处</t>
  </si>
  <si>
    <t>-c</t>
  </si>
  <si>
    <t>占道作业3km每增加1天</t>
  </si>
  <si>
    <t>天</t>
  </si>
  <si>
    <t>107-2</t>
  </si>
  <si>
    <t>半幅双通</t>
  </si>
  <si>
    <t>半幅双通3km(1天)</t>
  </si>
  <si>
    <t>1、半幅双通每处工点按一次摆拆考虑，根据实际摆放长度及天数按实计算，结算公示如下：【（107-2-a）+（实际摆放长度-3公里）*（107-2-b）*（1+（实际天数-1）*0.2）+（实际天数-1）*（107-2-c）】*处数；
2、若实施方案与清单工作内容不同，结算按审批的交通组织方案调整</t>
  </si>
  <si>
    <t>半幅双通长度每增加1km</t>
  </si>
  <si>
    <t>半幅双通3km每增加1天</t>
  </si>
  <si>
    <t>第100章合计</t>
  </si>
  <si>
    <t>清单 第400章  桥梁、涵洞</t>
  </si>
  <si>
    <t>梅溪河大桥</t>
  </si>
  <si>
    <t>433-21</t>
  </si>
  <si>
    <t>护栏</t>
  </si>
  <si>
    <t>-e</t>
  </si>
  <si>
    <t>中央分隔带SA级梁柱式钢护栏（甲供成套护栏、混凝土）</t>
  </si>
  <si>
    <t>m</t>
  </si>
  <si>
    <t>1.依据图纸所示，按安装就位沿护栏面量取的长度，以米为单位计量；
2.起始端头作为相应子目的附属工作，费用包含在单价中，不另行计量</t>
  </si>
  <si>
    <t>1.混凝土浇筑、捣固、养护。螺栓植筋定位、钻孔、清洁孔壁、螺柱注胶植筋、静置固化；
2.立柱及横梁安装、调试的所有工序；
3.SA级梁柱式护栏及配件安装；                        
4.场地清理；
5.补涂防腐涂装等；                                
6.预埋件安装；
7.成套中央分隔带SA级梁柱式钢护栏材料及混凝土甲供，根据施工图纸据实核销，甲方仅负责甲供材料运送至指定地点，卸货及二次转运等后续工作均由乙方负责；                         
8.除甲供材外设计文件包含的全部工作内容。</t>
  </si>
  <si>
    <t>433-29</t>
  </si>
  <si>
    <t>拉索更换</t>
  </si>
  <si>
    <t>斜拉索拆除</t>
  </si>
  <si>
    <t>kg</t>
  </si>
  <si>
    <r>
      <rPr>
        <sz val="9"/>
        <rFont val="宋体"/>
        <charset val="134"/>
        <scheme val="minor"/>
      </rPr>
      <t>依据图纸所示，按拆除斜拉索</t>
    </r>
    <r>
      <rPr>
        <sz val="9"/>
        <color rgb="FFFF0000"/>
        <rFont val="宋体"/>
        <charset val="134"/>
        <scheme val="minor"/>
      </rPr>
      <t>的钢丝</t>
    </r>
    <r>
      <rPr>
        <sz val="9"/>
        <rFont val="宋体"/>
        <charset val="134"/>
        <scheme val="minor"/>
      </rPr>
      <t>净质量，以千克为单位计量</t>
    </r>
  </si>
  <si>
    <t>1.控制换索区内的临时荷载、塔顶门架、张拉平台安拆：安装塔顶门架、塔内外、梁端张拉平台安拆；
2.安拆张拉设备及监测仪器；滚筒、拖索小车、托架、角度调整支架安装、拆装；
3.换索全过程对主梁、索塔、拉索进行全面监测；
4.按规定程序及工艺要求卸索（旧索的卸载、下放、拆除）；                          
5.旧索转运、场地清理、转运至业主指定位置;
6.设计文件包含的全部工作内容</t>
  </si>
  <si>
    <t>环氧涂层钢丝拉索安装</t>
  </si>
  <si>
    <r>
      <rPr>
        <sz val="9"/>
        <rFont val="宋体"/>
        <charset val="134"/>
        <scheme val="minor"/>
      </rPr>
      <t>1.依据图纸所示，按安装斜拉索</t>
    </r>
    <r>
      <rPr>
        <sz val="9"/>
        <color rgb="FFFF0000"/>
        <rFont val="宋体"/>
        <charset val="134"/>
        <scheme val="minor"/>
      </rPr>
      <t>的钢丝</t>
    </r>
    <r>
      <rPr>
        <sz val="9"/>
        <rFont val="宋体"/>
        <charset val="134"/>
        <scheme val="minor"/>
      </rPr>
      <t>净质量，以千克为单位计量；
2.锚具作为附属工作，不另行计量</t>
    </r>
  </si>
  <si>
    <t>1.控制换索区内的临时荷载、塔顶门架、张拉平台安拆：安装塔顶门架、塔内外、梁端张拉平台安拆；；
2.安拆张拉设备及监测仪器；滚筒、拖索小车、托架、角度调整支架安装、拆装；
3.换索全过程对主梁、索塔、拉索进行全面监测；
4.安放索盘，桥面展索，起吊，将拉索两端锚头入锚箱；
5.张拉索力调整、根据要求分级张拉斜拉索、索力调整；
6.密封拉索钢套管，防护拉索锚具；
7.设计文件包含的全部工作内容</t>
  </si>
  <si>
    <t>斜拉索防火体系（甲供5mm高硅氧铝硅气凝胶毡）</t>
  </si>
  <si>
    <t>m2</t>
  </si>
  <si>
    <t>依据图纸所示，按斜拉索索体防火面积，以平方米为单位计量</t>
  </si>
  <si>
    <r>
      <rPr>
        <sz val="9"/>
        <rFont val="宋体"/>
        <charset val="134"/>
        <scheme val="minor"/>
      </rPr>
      <t>1.施工挂篮安装、辅助设备安装及拆除；
2.不锈钢保护罩+</t>
    </r>
    <r>
      <rPr>
        <sz val="9"/>
        <color rgb="FFFF0000"/>
        <rFont val="宋体"/>
        <charset val="134"/>
        <scheme val="minor"/>
      </rPr>
      <t>2层5mm高硅氧铝硅气凝胶毡</t>
    </r>
    <r>
      <rPr>
        <sz val="9"/>
        <rFont val="宋体"/>
        <charset val="134"/>
        <scheme val="minor"/>
      </rPr>
      <t>+PVF带缠绕防火体系施工，其中5mm高硅氧铝硅气凝胶毡为甲供材；
3.设计文件包含的全部工作内容</t>
    </r>
  </si>
  <si>
    <t>-f</t>
  </si>
  <si>
    <t>防水罩环氧防火涂料</t>
  </si>
  <si>
    <r>
      <rPr>
        <sz val="9"/>
        <rFont val="宋体"/>
        <charset val="134"/>
        <scheme val="minor"/>
      </rPr>
      <t>依据图纸所示，</t>
    </r>
    <r>
      <rPr>
        <sz val="9"/>
        <color rgb="FFFF0000"/>
        <rFont val="宋体"/>
        <charset val="134"/>
        <scheme val="minor"/>
      </rPr>
      <t>按需涂刷防火涂料的结构面积</t>
    </r>
    <r>
      <rPr>
        <sz val="9"/>
        <rFont val="宋体"/>
        <charset val="134"/>
        <scheme val="minor"/>
      </rPr>
      <t>，以平方米为单位计量</t>
    </r>
  </si>
  <si>
    <r>
      <rPr>
        <sz val="9"/>
        <rFont val="宋体"/>
        <charset val="134"/>
        <scheme val="minor"/>
      </rPr>
      <t>1.环氧防火涂料涂刷的所有工序，</t>
    </r>
    <r>
      <rPr>
        <sz val="9"/>
        <color rgb="FFFF0000"/>
        <rFont val="宋体"/>
        <charset val="134"/>
        <scheme val="minor"/>
      </rPr>
      <t>包含但不限于除锈+2道3mm防火涂料+增强高纤维网</t>
    </r>
    <r>
      <rPr>
        <sz val="9"/>
        <rFont val="宋体"/>
        <charset val="134"/>
        <scheme val="minor"/>
      </rPr>
      <t>；                   
2.设计文件包含的全部工作内容</t>
    </r>
  </si>
  <si>
    <t>-g</t>
  </si>
  <si>
    <t>防水罩氟碳面漆（2道 干膜厚度80um）</t>
  </si>
  <si>
    <t>依据图纸所示，按需涂刷面漆的结构面积，以平方米为单位计量</t>
  </si>
  <si>
    <t>1.氟碳面漆涂刷的所有工序；                   
2.设计文件包含的全部工作内容</t>
  </si>
  <si>
    <t>433-35</t>
  </si>
  <si>
    <t>混凝土裂缝处理</t>
  </si>
  <si>
    <t>裂缝封闭胶封闭</t>
  </si>
  <si>
    <t>依据图纸所示，按修补裂缝长度，以米为单位计量</t>
  </si>
  <si>
    <t>1.裂缝口凿毛、刮刷、缝内灰尘吹清、混凝土表面丙酮清洗、吹干，成品密封胶涂抹、压刮及养生；
2.设计文件包含的全部工作内容</t>
  </si>
  <si>
    <t>压力灌注裂缝灌注胶</t>
  </si>
  <si>
    <t>1.划线、凿、刷、整平、清洗，注浆嘴清洗、压贴、专用密封胶密封封堵、压气（水）检查、注浆器注入灌注胶、养生；
2.设计文件包含的全部工作内容</t>
  </si>
  <si>
    <t>436-36</t>
  </si>
  <si>
    <t>混凝土局部修补/破损修补</t>
  </si>
  <si>
    <t>丙乳砂浆局部修补（厚度≤6cm）</t>
  </si>
  <si>
    <t>依据图纸所示，按修补面积，以平方米为单位计量</t>
  </si>
  <si>
    <t>1.丙乳砂浆制备、运输、压抹（或喷射）、养生；                                           
2.清理现场；                                              
3.设计文件包含的全部工作内容</t>
  </si>
  <si>
    <t>433-37</t>
  </si>
  <si>
    <t>桥涵结构物拆除/铣刨沥青混凝土</t>
  </si>
  <si>
    <t>拆除钢筋混凝土上部结构</t>
  </si>
  <si>
    <t>-1</t>
  </si>
  <si>
    <t>绳锯切割</t>
  </si>
  <si>
    <t>依据图纸所示，按混凝土切割接触面积，以平方米为单位计量，最终结算工程量不得超过限价工程量</t>
  </si>
  <si>
    <t xml:space="preserve">1.作业安全防护；                                         
2.切割混凝土；                                                
3.设计文件包含的全部工作内容 </t>
  </si>
  <si>
    <t>-2</t>
  </si>
  <si>
    <t>吊装运输</t>
  </si>
  <si>
    <t>m3</t>
  </si>
  <si>
    <t>1.依据图纸所示，按吊装混凝土的实际体积，以立方米为单位计量；
2.废弃方、余方外运及渣场费作为子目的附属工作，费用包含在相应单价中，不另行计量</t>
  </si>
  <si>
    <t xml:space="preserve">1.切割后构件起吊、横移就位、装车运输、弃渣处置、钢筋回收；
2.设计文件包含的全部工作内容 </t>
  </si>
  <si>
    <t>433-38</t>
  </si>
  <si>
    <t>施工措施</t>
  </si>
  <si>
    <t>桥检车台班</t>
  </si>
  <si>
    <t>台班</t>
  </si>
  <si>
    <t>1.按实际签证工作时长，以台班为单位为单位计量（1台班为8小时），最终结算工程量不超过限价工程量；
2.不足4小时按4小时以0.5台班为单位计量，如：签证工作时长为8h＜工作时间≤12h按1.5台班计，12h＜工作时长≤16h按2台班计</t>
  </si>
  <si>
    <t>1.机械往返运输、安装、使用、维护的所有费用；
2.设计文件包含的全部工作内容</t>
  </si>
  <si>
    <t>第400章合计</t>
  </si>
  <si>
    <t>清单 第600章  交通安全设施及预埋管线</t>
  </si>
  <si>
    <t>602-6</t>
  </si>
  <si>
    <t>HA级金属梁柱式护栏（甲供成套护栏）</t>
  </si>
  <si>
    <t>依据图纸所示，按安装就位的长度，以米为单位计量</t>
  </si>
  <si>
    <t xml:space="preserve">1.钻孔植入地脚螺栓；                    
2.立柱及横梁制作、安装、调试的所有工序；
3.现场转运、移动就位、波形梁及配件安装；                        
4.场地清理；
5.补涂防腐涂装等；                                
6.设计文件包含的全部工作内容 
甲供成套护栏材料，甲方仅负责甲供材料运送至指定地点，卸货及二次转运等后续工作均由乙方负责。   </t>
  </si>
  <si>
    <t>608</t>
  </si>
  <si>
    <t>安全设施拆除</t>
  </si>
  <si>
    <t>608-2</t>
  </si>
  <si>
    <t>拆除护栏</t>
  </si>
  <si>
    <t>依据图纸所示，按拆除护栏质量，以千克为单位计量</t>
  </si>
  <si>
    <t>1.拆除波形钢板、立柱全部组件、废料清理、装车、运输至指定位置定点堆放；
2.场地清理；                       
3.设计文件包含的全部工作内容</t>
  </si>
  <si>
    <t>第600章合计</t>
  </si>
  <si>
    <t>总合计</t>
  </si>
  <si>
    <t xml:space="preserve">安全韧性提升项目（桥梁专业拉索及吊杆更换）
彭溪河特大桥专业分包工程限价审批表 </t>
  </si>
  <si>
    <t>104-1-b</t>
  </si>
  <si>
    <t>标准化工地建设费（彭溪河大桥）</t>
  </si>
  <si>
    <t>施工车辆通行费（彭溪河大桥）</t>
  </si>
  <si>
    <t>彭溪河大桥</t>
  </si>
  <si>
    <t>-d</t>
  </si>
  <si>
    <t>中央分隔带轻量化SS级梁柱式护栏（甲供成套护栏）</t>
  </si>
  <si>
    <t>1.螺栓植筋定位、钻孔、清洁孔壁，立柱通过预埋或化学植入的M24地脚螺栓进行锚固，锚固深度不低于25cm。
2.立柱及横梁安装、调试的所有工序；
3.SS级梁柱式护栏及配件安装；                        
4.场地清理；
5.补涂防腐涂装等；                                
6.预埋件安装；
7.成套中央分隔带轻量化SS级梁柱式护栏材料甲供，根据施工图纸据实核销，甲方仅负责甲供材料运送至指定地点，卸货及二次转运等后续工作均由乙方负责；                         
8.除甲供材外设计文件包含的全部工作内容。</t>
  </si>
  <si>
    <t>433-24</t>
  </si>
  <si>
    <t>桥面铺装及调平层</t>
  </si>
  <si>
    <t>水泥混凝土</t>
  </si>
  <si>
    <t>-3</t>
  </si>
  <si>
    <t>C60钢纤维混凝土</t>
  </si>
  <si>
    <t>依据图纸所示，按不同强度等级的混凝土体积，以立方米为单位计量</t>
  </si>
  <si>
    <t>1.桥面清扫，凿毛；                                 
2.模板制作、安装、拆除、修理、涂脱模剂、堆放；
3.钢纤维混凝土拌合、运输、浇筑、捣固、养护；
4.设计文件包含的全部工作内容</t>
  </si>
  <si>
    <t>钢筋</t>
  </si>
  <si>
    <t>钢筋HRB400</t>
  </si>
  <si>
    <t>依据图纸所示，按钢筋质量，以千克为单位计量</t>
  </si>
  <si>
    <t>1.钢筋的保护、储存及除锈；
2.钢筋调直、接头；
3.钢筋截断、弯曲；
4.钢筋安设及固定；                                                         
5.设计文件包含的全部工作内容</t>
  </si>
  <si>
    <t>植筋</t>
  </si>
  <si>
    <t>φ12植筋（锚固深度10d）</t>
  </si>
  <si>
    <t>根</t>
  </si>
  <si>
    <t>依据图纸所示，按设计植筋数量，以根为单位计量</t>
  </si>
  <si>
    <t>1.植筋定位；
2.钻孔、清洁孔壁；
3.钢筋制作安装、注胶植筋；
4.静置固化；
5.设计文件包含的全部工作内容</t>
  </si>
  <si>
    <t>斜拉索减震阻尼器更换</t>
  </si>
  <si>
    <t>套</t>
  </si>
  <si>
    <t>按减震阻尼器安装数量，以套为单位计量</t>
  </si>
  <si>
    <t>1.减震阻尼器拆除、安装、固定的所有工序；
2.设计文件包含的全部工作内容</t>
  </si>
  <si>
    <t>凿除桥面钢筋混凝土</t>
  </si>
  <si>
    <t>1.依据图纸所示，按凿除钢筋混凝土体积，以立方米为单位计量；
2.废弃方、余方外运及渣场费作为子目的附属工作，费用包含在相应单价中，不另行计量</t>
  </si>
  <si>
    <t xml:space="preserve">1.锯缝、凿除；
2.废料装车；
3.废弃方、余方外运处置；                              
4.清理现场；                                                      
5.设计文件包含的全部工作内容 </t>
  </si>
  <si>
    <t xml:space="preserve">安全韧性提升项目（桥梁专业拉索及吊杆更换）
G65细沙河特大桥、武陵山特大桥专业分包工程限价审批表 </t>
  </si>
  <si>
    <t>104-1-c</t>
  </si>
  <si>
    <t>标准化工地建设费（武陵山大桥）</t>
  </si>
  <si>
    <t>104-1-d</t>
  </si>
  <si>
    <t>标准化工地建设费（细沙河大桥）</t>
  </si>
  <si>
    <t>施工车辆通行费（武陵山大桥）</t>
  </si>
  <si>
    <t>施工车辆通行费（细沙河大桥）</t>
  </si>
  <si>
    <t>武陵山大桥</t>
  </si>
  <si>
    <t>细沙河大桥</t>
  </si>
  <si>
    <t>433-30</t>
  </si>
  <si>
    <t>吊杆更换</t>
  </si>
  <si>
    <t>吊杆更换（含防水罩）</t>
  </si>
  <si>
    <t>依据图纸所示，按更换新吊杆钢绞线净质量（不含防水罩），以千克为单位计量，</t>
  </si>
  <si>
    <r>
      <rPr>
        <sz val="9"/>
        <rFont val="宋体"/>
        <charset val="134"/>
        <scheme val="minor"/>
      </rPr>
      <t>1.桥梁监测；旧吊杆及锚具拆除、转运至业主指定位置、</t>
    </r>
    <r>
      <rPr>
        <sz val="9"/>
        <color rgb="FFFF0000"/>
        <rFont val="宋体"/>
        <charset val="134"/>
        <scheme val="minor"/>
      </rPr>
      <t>施工平台、吊装机具安拆，</t>
    </r>
    <r>
      <rPr>
        <sz val="9"/>
        <rFont val="宋体"/>
        <charset val="134"/>
        <scheme val="minor"/>
      </rPr>
      <t xml:space="preserve">新吊杆起吊、定位、安装新锚具、锚固、张拉；
2.新吊杆锚头防腐；
3.场地清理；
</t>
    </r>
    <r>
      <rPr>
        <sz val="9"/>
        <color rgb="FFFF0000"/>
        <rFont val="宋体"/>
        <charset val="134"/>
        <scheme val="minor"/>
      </rPr>
      <t>5.旧吊杆转运、场地清理、转运至业主指定位置;</t>
    </r>
    <r>
      <rPr>
        <sz val="9"/>
        <rFont val="宋体"/>
        <charset val="134"/>
        <scheme val="minor"/>
      </rPr>
      <t xml:space="preserve">                                           
6.设计文件包含的全部工作内容</t>
    </r>
  </si>
  <si>
    <t>工具吊杆</t>
  </si>
  <si>
    <t>依据图纸所示，按工具吊杆的钢绞线净质量，以千克为单位计量</t>
  </si>
  <si>
    <r>
      <rPr>
        <sz val="9"/>
        <rFont val="宋体"/>
        <charset val="134"/>
        <scheme val="minor"/>
      </rPr>
      <t>1.工具吊杆加工、运输、起吊、定位、工具吊杆张拉、放松、拆除、</t>
    </r>
    <r>
      <rPr>
        <sz val="9"/>
        <color rgb="FFFF0000"/>
        <rFont val="宋体"/>
        <charset val="134"/>
        <scheme val="minor"/>
      </rPr>
      <t>施工平台安拆</t>
    </r>
    <r>
      <rPr>
        <sz val="9"/>
        <rFont val="宋体"/>
        <charset val="134"/>
        <scheme val="minor"/>
      </rPr>
      <t>等所有工序；                      
2.设计文件包含的全部工作内容</t>
    </r>
  </si>
  <si>
    <t>吊杆防火体系（甲供5mm高硅氧铝硅气凝胶毡）</t>
  </si>
  <si>
    <r>
      <rPr>
        <sz val="9"/>
        <rFont val="宋体"/>
        <charset val="134"/>
        <scheme val="minor"/>
      </rPr>
      <t>依据图纸所示，按涂刷</t>
    </r>
    <r>
      <rPr>
        <sz val="9"/>
        <color rgb="FFFF0000"/>
        <rFont val="宋体"/>
        <charset val="134"/>
        <scheme val="minor"/>
      </rPr>
      <t>防火涂料的结构面积</t>
    </r>
    <r>
      <rPr>
        <sz val="9"/>
        <rFont val="宋体"/>
        <charset val="134"/>
        <scheme val="minor"/>
      </rPr>
      <t>，以平方米为单位计量</t>
    </r>
  </si>
  <si>
    <t>主拱圈防火体系（2层3mm环氧防火涂料）</t>
  </si>
  <si>
    <t>1.主拱圈防火体系的所有工序；                   
2.设计文件包含的全部工作内容</t>
  </si>
  <si>
    <t>433-33</t>
  </si>
  <si>
    <t>钢结构除锈、刷漆</t>
  </si>
  <si>
    <t>主拱肋防腐涂装</t>
  </si>
  <si>
    <t>-5</t>
  </si>
  <si>
    <t>环氧富锌底漆1道 干膜厚度60um</t>
  </si>
  <si>
    <t>依据图纸所示，按涂装的结构面积，以平方米为单位计量</t>
  </si>
  <si>
    <t>1.准备材料、清除污垢、调配、喷（涂）环氧富锌底漆1道 干膜厚度60um；
2.设计文件包含的全部工作内容</t>
  </si>
  <si>
    <t>-6</t>
  </si>
  <si>
    <t>环氧云铁中间漆2道 干膜厚度100um</t>
  </si>
  <si>
    <t>1.准备材料、清除污垢、调配、喷（涂）环氧云铁中间漆2道 干膜厚度100um；
2.设计文件包含的全部工作内容</t>
  </si>
  <si>
    <t>-7</t>
  </si>
  <si>
    <t>丙烯酸聚氨酯面漆2道 干膜厚度80um</t>
  </si>
  <si>
    <t>1.准备材料、清除污垢、调配、喷（涂）丙烯酸聚氨酯面漆2道 干膜厚度80um；
2.设计文件包含的全部工作内容</t>
  </si>
  <si>
    <t>-8</t>
  </si>
  <si>
    <t>除锈（St3级）</t>
  </si>
  <si>
    <t>依据图纸所示，按除锈的结构面积，以平方米为单位计量</t>
  </si>
  <si>
    <t>1.除锈：清扫灰土、除旧油漆、除锈（除锈等级St3级）、现场清理及修理工具；
2.设计文件包含的全部工作内容</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</si>
</sst>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46">
    <font>
      <sz val="11"/>
      <color theme="1"/>
      <name val="宋体"/>
      <charset val="134"/>
      <scheme val="minor"/>
    </font>
    <font>
      <sz val="9"/>
      <color theme="1"/>
      <name val="宋体"/>
      <charset val="134"/>
    </font>
    <font>
      <b/>
      <sz val="9"/>
      <color theme="1"/>
      <name val="宋体"/>
      <charset val="134"/>
    </font>
    <font>
      <sz val="11"/>
      <color theme="1"/>
      <name val="宋体"/>
      <charset val="134"/>
    </font>
    <font>
      <b/>
      <sz val="11"/>
      <color theme="1"/>
      <name val="宋体"/>
      <charset val="134"/>
    </font>
    <font>
      <sz val="8"/>
      <color theme="1"/>
      <name val="宋体"/>
      <charset val="134"/>
      <scheme val="minor"/>
    </font>
    <font>
      <b/>
      <sz val="12"/>
      <color theme="1"/>
      <name val="宋体"/>
      <charset val="134"/>
    </font>
    <font>
      <b/>
      <sz val="14"/>
      <color theme="1"/>
      <name val="宋体"/>
      <charset val="134"/>
    </font>
    <font>
      <b/>
      <sz val="10"/>
      <color theme="1"/>
      <name val="宋体"/>
      <charset val="134"/>
    </font>
    <font>
      <b/>
      <sz val="10"/>
      <color rgb="FF000000"/>
      <name val="宋体"/>
      <charset val="134"/>
      <scheme val="minor"/>
    </font>
    <font>
      <b/>
      <sz val="10"/>
      <name val="宋体"/>
      <charset val="134"/>
      <scheme val="minor"/>
    </font>
    <font>
      <b/>
      <sz val="9"/>
      <name val="宋体"/>
      <charset val="134"/>
      <scheme val="minor"/>
    </font>
    <font>
      <b/>
      <sz val="10"/>
      <color rgb="FF000000"/>
      <name val="宋体"/>
      <charset val="134"/>
    </font>
    <font>
      <sz val="10"/>
      <color theme="1"/>
      <name val="宋体"/>
      <charset val="134"/>
    </font>
    <font>
      <sz val="10"/>
      <color rgb="FF000000"/>
      <name val="宋体"/>
      <charset val="134"/>
      <scheme val="minor"/>
    </font>
    <font>
      <sz val="10"/>
      <color theme="1"/>
      <name val="宋体"/>
      <charset val="134"/>
      <scheme val="minor"/>
    </font>
    <font>
      <sz val="9"/>
      <name val="宋体"/>
      <charset val="134"/>
      <scheme val="minor"/>
    </font>
    <font>
      <b/>
      <sz val="10"/>
      <color theme="1"/>
      <name val="宋体"/>
      <charset val="134"/>
      <scheme val="minor"/>
    </font>
    <font>
      <sz val="10"/>
      <color rgb="FF000000"/>
      <name val="宋体"/>
      <charset val="134"/>
    </font>
    <font>
      <sz val="9"/>
      <name val="宋体"/>
      <charset val="134"/>
    </font>
    <font>
      <sz val="10"/>
      <name val="宋体"/>
      <charset val="134"/>
      <scheme val="minor"/>
    </font>
    <font>
      <sz val="10"/>
      <color indexed="8"/>
      <name val="宋体"/>
      <charset val="134"/>
    </font>
    <font>
      <b/>
      <sz val="10"/>
      <color indexed="8"/>
      <name val="宋体"/>
      <charset val="134"/>
    </font>
    <font>
      <sz val="9"/>
      <color rgb="FFFF0000"/>
      <name val="宋体"/>
      <charset val="134"/>
      <scheme val="minor"/>
    </font>
    <font>
      <sz val="8"/>
      <name val="宋体"/>
      <charset val="134"/>
      <scheme val="minor"/>
    </font>
    <font>
      <b/>
      <sz val="14"/>
      <color indexed="8"/>
      <name val="宋体"/>
      <charset val="134"/>
    </font>
    <font>
      <sz val="9"/>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4" borderId="6"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7" applyNumberFormat="0" applyFill="0" applyAlignment="0" applyProtection="0">
      <alignment vertical="center"/>
    </xf>
    <xf numFmtId="0" fontId="33" fillId="0" borderId="7" applyNumberFormat="0" applyFill="0" applyAlignment="0" applyProtection="0">
      <alignment vertical="center"/>
    </xf>
    <xf numFmtId="0" fontId="34" fillId="0" borderId="8" applyNumberFormat="0" applyFill="0" applyAlignment="0" applyProtection="0">
      <alignment vertical="center"/>
    </xf>
    <xf numFmtId="0" fontId="34" fillId="0" borderId="0" applyNumberFormat="0" applyFill="0" applyBorder="0" applyAlignment="0" applyProtection="0">
      <alignment vertical="center"/>
    </xf>
    <xf numFmtId="0" fontId="35" fillId="5" borderId="9" applyNumberFormat="0" applyAlignment="0" applyProtection="0">
      <alignment vertical="center"/>
    </xf>
    <xf numFmtId="0" fontId="36" fillId="6" borderId="10" applyNumberFormat="0" applyAlignment="0" applyProtection="0">
      <alignment vertical="center"/>
    </xf>
    <xf numFmtId="0" fontId="37" fillId="6" borderId="9" applyNumberFormat="0" applyAlignment="0" applyProtection="0">
      <alignment vertical="center"/>
    </xf>
    <xf numFmtId="0" fontId="38" fillId="7" borderId="11" applyNumberFormat="0" applyAlignment="0" applyProtection="0">
      <alignment vertical="center"/>
    </xf>
    <xf numFmtId="0" fontId="39" fillId="0" borderId="12" applyNumberFormat="0" applyFill="0" applyAlignment="0" applyProtection="0">
      <alignment vertical="center"/>
    </xf>
    <xf numFmtId="0" fontId="40" fillId="0" borderId="13" applyNumberFormat="0" applyFill="0" applyAlignment="0" applyProtection="0">
      <alignment vertical="center"/>
    </xf>
    <xf numFmtId="0" fontId="41" fillId="8" borderId="0" applyNumberFormat="0" applyBorder="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4" fillId="11" borderId="0" applyNumberFormat="0" applyBorder="0" applyAlignment="0" applyProtection="0">
      <alignment vertical="center"/>
    </xf>
    <xf numFmtId="0" fontId="45" fillId="12" borderId="0" applyNumberFormat="0" applyBorder="0" applyAlignment="0" applyProtection="0">
      <alignment vertical="center"/>
    </xf>
    <xf numFmtId="0" fontId="45" fillId="13" borderId="0" applyNumberFormat="0" applyBorder="0" applyAlignment="0" applyProtection="0">
      <alignment vertical="center"/>
    </xf>
    <xf numFmtId="0" fontId="44" fillId="14" borderId="0" applyNumberFormat="0" applyBorder="0" applyAlignment="0" applyProtection="0">
      <alignment vertical="center"/>
    </xf>
    <xf numFmtId="0" fontId="44" fillId="15" borderId="0" applyNumberFormat="0" applyBorder="0" applyAlignment="0" applyProtection="0">
      <alignment vertical="center"/>
    </xf>
    <xf numFmtId="0" fontId="45" fillId="16" borderId="0" applyNumberFormat="0" applyBorder="0" applyAlignment="0" applyProtection="0">
      <alignment vertical="center"/>
    </xf>
    <xf numFmtId="0" fontId="45"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5" fillId="20" borderId="0" applyNumberFormat="0" applyBorder="0" applyAlignment="0" applyProtection="0">
      <alignment vertical="center"/>
    </xf>
    <xf numFmtId="0" fontId="45" fillId="21" borderId="0" applyNumberFormat="0" applyBorder="0" applyAlignment="0" applyProtection="0">
      <alignment vertical="center"/>
    </xf>
    <xf numFmtId="0" fontId="44" fillId="22" borderId="0" applyNumberFormat="0" applyBorder="0" applyAlignment="0" applyProtection="0">
      <alignment vertical="center"/>
    </xf>
    <xf numFmtId="0" fontId="44" fillId="23" borderId="0" applyNumberFormat="0" applyBorder="0" applyAlignment="0" applyProtection="0">
      <alignment vertical="center"/>
    </xf>
    <xf numFmtId="0" fontId="45" fillId="24" borderId="0" applyNumberFormat="0" applyBorder="0" applyAlignment="0" applyProtection="0">
      <alignment vertical="center"/>
    </xf>
    <xf numFmtId="0" fontId="45" fillId="25" borderId="0" applyNumberFormat="0" applyBorder="0" applyAlignment="0" applyProtection="0">
      <alignment vertical="center"/>
    </xf>
    <xf numFmtId="0" fontId="44" fillId="26" borderId="0" applyNumberFormat="0" applyBorder="0" applyAlignment="0" applyProtection="0">
      <alignment vertical="center"/>
    </xf>
    <xf numFmtId="0" fontId="44" fillId="27" borderId="0" applyNumberFormat="0" applyBorder="0" applyAlignment="0" applyProtection="0">
      <alignment vertical="center"/>
    </xf>
    <xf numFmtId="0" fontId="45" fillId="28" borderId="0" applyNumberFormat="0" applyBorder="0" applyAlignment="0" applyProtection="0">
      <alignment vertical="center"/>
    </xf>
    <xf numFmtId="0" fontId="45" fillId="29"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5" fillId="32" borderId="0" applyNumberFormat="0" applyBorder="0" applyAlignment="0" applyProtection="0">
      <alignment vertical="center"/>
    </xf>
    <xf numFmtId="0" fontId="45" fillId="33" borderId="0" applyNumberFormat="0" applyBorder="0" applyAlignment="0" applyProtection="0">
      <alignment vertical="center"/>
    </xf>
    <xf numFmtId="0" fontId="44" fillId="34" borderId="0" applyNumberFormat="0" applyBorder="0" applyAlignment="0" applyProtection="0">
      <alignment vertical="center"/>
    </xf>
  </cellStyleXfs>
  <cellXfs count="110">
    <xf numFmtId="0" fontId="0" fillId="0" borderId="0" xfId="0">
      <alignment vertical="center"/>
    </xf>
    <xf numFmtId="0" fontId="1" fillId="2" borderId="0" xfId="0" applyFont="1" applyFill="1" applyAlignment="1">
      <alignment vertical="center"/>
    </xf>
    <xf numFmtId="0" fontId="2" fillId="2" borderId="0" xfId="0" applyFont="1" applyFill="1" applyAlignment="1">
      <alignment vertical="center"/>
    </xf>
    <xf numFmtId="0" fontId="3" fillId="0" borderId="0" xfId="0" applyFont="1" applyFill="1" applyAlignment="1">
      <alignment vertical="center"/>
    </xf>
    <xf numFmtId="0" fontId="0" fillId="0" borderId="0" xfId="0" applyFill="1" applyAlignment="1">
      <alignment vertical="center"/>
    </xf>
    <xf numFmtId="0" fontId="4" fillId="2" borderId="0" xfId="0" applyFont="1" applyFill="1" applyAlignment="1">
      <alignment vertical="center"/>
    </xf>
    <xf numFmtId="0" fontId="5" fillId="0" borderId="0" xfId="0" applyFont="1" applyFill="1" applyAlignment="1">
      <alignment horizontal="center" vertical="center"/>
    </xf>
    <xf numFmtId="49" fontId="1" fillId="2" borderId="0" xfId="0" applyNumberFormat="1" applyFont="1" applyFill="1" applyAlignment="1">
      <alignment horizontal="center" vertical="center"/>
    </xf>
    <xf numFmtId="0" fontId="3" fillId="2" borderId="0" xfId="0" applyFont="1" applyFill="1" applyAlignment="1">
      <alignment vertical="center"/>
    </xf>
    <xf numFmtId="0" fontId="0" fillId="2" borderId="0" xfId="0" applyFont="1" applyFill="1" applyAlignment="1">
      <alignment horizontal="center" vertical="center"/>
    </xf>
    <xf numFmtId="176" fontId="0" fillId="2" borderId="0" xfId="0" applyNumberFormat="1" applyFont="1" applyFill="1" applyAlignment="1">
      <alignment horizontal="center" vertical="center"/>
    </xf>
    <xf numFmtId="0" fontId="3" fillId="2" borderId="0" xfId="0" applyFont="1" applyFill="1">
      <alignment vertical="center"/>
    </xf>
    <xf numFmtId="49" fontId="6" fillId="2" borderId="0" xfId="0" applyNumberFormat="1" applyFont="1" applyFill="1" applyAlignment="1">
      <alignment horizontal="center" vertical="center"/>
    </xf>
    <xf numFmtId="49" fontId="7" fillId="2" borderId="0" xfId="0" applyNumberFormat="1" applyFont="1" applyFill="1" applyAlignment="1">
      <alignment horizontal="center" vertical="center" wrapText="1"/>
    </xf>
    <xf numFmtId="49" fontId="7" fillId="2" borderId="0" xfId="0" applyNumberFormat="1" applyFont="1" applyFill="1" applyAlignment="1">
      <alignment horizontal="center" vertical="center"/>
    </xf>
    <xf numFmtId="49" fontId="8"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10" fillId="0" borderId="1" xfId="0" applyFont="1" applyFill="1" applyBorder="1" applyAlignment="1" applyProtection="1">
      <alignment horizontal="center" vertical="center"/>
    </xf>
    <xf numFmtId="177" fontId="10" fillId="0" borderId="1" xfId="0" applyNumberFormat="1" applyFont="1" applyFill="1" applyBorder="1" applyAlignment="1" applyProtection="1">
      <alignment horizontal="center" vertical="center" wrapText="1"/>
    </xf>
    <xf numFmtId="176" fontId="10" fillId="0" borderId="1" xfId="0" applyNumberFormat="1" applyFont="1" applyFill="1" applyBorder="1" applyAlignment="1" applyProtection="1">
      <alignment horizontal="center" vertical="center" wrapText="1"/>
    </xf>
    <xf numFmtId="0" fontId="11" fillId="0" borderId="1" xfId="0"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xf>
    <xf numFmtId="0" fontId="9" fillId="2" borderId="1" xfId="0" applyFont="1" applyFill="1" applyBorder="1" applyAlignment="1">
      <alignment horizontal="center" vertical="center"/>
    </xf>
    <xf numFmtId="176" fontId="9" fillId="2" borderId="1" xfId="0" applyNumberFormat="1" applyFont="1" applyFill="1" applyBorder="1" applyAlignment="1">
      <alignment horizontal="center" vertical="center"/>
    </xf>
    <xf numFmtId="0" fontId="2" fillId="2" borderId="1" xfId="0" applyFont="1" applyFill="1" applyBorder="1" applyAlignment="1">
      <alignment vertical="center"/>
    </xf>
    <xf numFmtId="49" fontId="13" fillId="2" borderId="1" xfId="0" applyNumberFormat="1" applyFont="1" applyFill="1" applyBorder="1" applyAlignment="1">
      <alignment horizontal="center" vertical="center"/>
    </xf>
    <xf numFmtId="0" fontId="13" fillId="2" borderId="1" xfId="0" applyFont="1" applyFill="1" applyBorder="1" applyAlignment="1">
      <alignment horizontal="left" vertical="center"/>
    </xf>
    <xf numFmtId="0" fontId="13"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176" fontId="15" fillId="2" borderId="1" xfId="0" applyNumberFormat="1" applyFont="1" applyFill="1" applyBorder="1" applyAlignment="1">
      <alignment horizontal="center" vertical="center"/>
    </xf>
    <xf numFmtId="0" fontId="3" fillId="2" borderId="1" xfId="0" applyFont="1" applyFill="1" applyBorder="1" applyAlignment="1">
      <alignment vertical="center"/>
    </xf>
    <xf numFmtId="49" fontId="13"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177" fontId="0" fillId="0" borderId="1" xfId="0" applyNumberFormat="1" applyFill="1" applyBorder="1" applyAlignment="1">
      <alignment horizontal="center" vertical="center"/>
    </xf>
    <xf numFmtId="176" fontId="14" fillId="0" borderId="1" xfId="0" applyNumberFormat="1" applyFont="1" applyFill="1" applyBorder="1" applyAlignment="1">
      <alignment horizontal="center" vertical="center" wrapText="1"/>
    </xf>
    <xf numFmtId="177" fontId="16" fillId="0" borderId="1" xfId="0" applyNumberFormat="1" applyFont="1" applyFill="1" applyBorder="1" applyAlignment="1">
      <alignment vertical="center" wrapText="1"/>
    </xf>
    <xf numFmtId="0" fontId="16" fillId="0" borderId="1" xfId="0" applyFont="1" applyFill="1" applyBorder="1" applyAlignment="1">
      <alignment vertical="center" wrapText="1"/>
    </xf>
    <xf numFmtId="49" fontId="16" fillId="0" borderId="1" xfId="0" applyNumberFormat="1" applyFont="1" applyFill="1" applyBorder="1" applyAlignment="1">
      <alignment horizontal="center" vertical="center"/>
    </xf>
    <xf numFmtId="0" fontId="16" fillId="0" borderId="1" xfId="0" applyFont="1" applyFill="1" applyBorder="1" applyAlignment="1">
      <alignment horizontal="left" vertical="center"/>
    </xf>
    <xf numFmtId="0" fontId="16" fillId="0" borderId="1" xfId="0" applyFont="1" applyFill="1" applyBorder="1" applyAlignment="1">
      <alignment horizontal="center" vertical="center" wrapText="1"/>
    </xf>
    <xf numFmtId="0" fontId="15" fillId="2" borderId="2" xfId="0" applyFont="1" applyFill="1" applyBorder="1" applyAlignment="1">
      <alignment horizontal="center" vertical="center"/>
    </xf>
    <xf numFmtId="0" fontId="0" fillId="0" borderId="1" xfId="0" applyFill="1" applyBorder="1" applyAlignment="1">
      <alignment vertical="center"/>
    </xf>
    <xf numFmtId="0" fontId="16" fillId="0" borderId="1"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17" fillId="2" borderId="2" xfId="0" applyFont="1" applyFill="1" applyBorder="1" applyAlignment="1">
      <alignment horizontal="center" vertical="center"/>
    </xf>
    <xf numFmtId="0" fontId="4" fillId="2" borderId="1" xfId="0" applyFont="1" applyFill="1" applyBorder="1" applyAlignment="1">
      <alignment vertical="center"/>
    </xf>
    <xf numFmtId="49" fontId="18" fillId="2" borderId="1" xfId="0" applyNumberFormat="1" applyFont="1" applyFill="1" applyBorder="1" applyAlignment="1">
      <alignment horizontal="center" vertical="center" shrinkToFit="1"/>
    </xf>
    <xf numFmtId="0" fontId="18" fillId="2" borderId="1" xfId="0" applyFont="1" applyFill="1" applyBorder="1" applyAlignment="1">
      <alignment horizontal="left" vertical="center"/>
    </xf>
    <xf numFmtId="0" fontId="18"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20" fillId="2" borderId="1" xfId="0" applyFont="1" applyFill="1" applyBorder="1" applyAlignment="1">
      <alignment horizontal="center" vertical="center" wrapText="1"/>
    </xf>
    <xf numFmtId="49" fontId="21" fillId="2" borderId="1" xfId="0" applyNumberFormat="1" applyFont="1" applyFill="1" applyBorder="1" applyAlignment="1">
      <alignment horizontal="center" vertical="center" shrinkToFit="1"/>
    </xf>
    <xf numFmtId="0" fontId="18" fillId="2" borderId="1" xfId="0" applyFont="1" applyFill="1" applyBorder="1" applyAlignment="1">
      <alignment vertical="center"/>
    </xf>
    <xf numFmtId="0" fontId="21" fillId="2" borderId="1" xfId="0" applyFont="1" applyFill="1" applyBorder="1" applyAlignment="1">
      <alignment horizontal="left" vertical="center"/>
    </xf>
    <xf numFmtId="0" fontId="21" fillId="2" borderId="1" xfId="0" applyFont="1" applyFill="1" applyBorder="1" applyAlignment="1">
      <alignment horizontal="center" vertical="center" wrapText="1"/>
    </xf>
    <xf numFmtId="0" fontId="22" fillId="2" borderId="2" xfId="0" applyFont="1" applyFill="1" applyBorder="1" applyAlignment="1">
      <alignment horizontal="center" vertical="center"/>
    </xf>
    <xf numFmtId="0" fontId="22" fillId="2" borderId="3" xfId="0" applyFont="1" applyFill="1" applyBorder="1" applyAlignment="1">
      <alignment horizontal="center" vertical="center"/>
    </xf>
    <xf numFmtId="0" fontId="22" fillId="2" borderId="4" xfId="0" applyFont="1" applyFill="1" applyBorder="1" applyAlignment="1">
      <alignment horizontal="center" vertical="center"/>
    </xf>
    <xf numFmtId="176" fontId="9" fillId="0" borderId="1"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xf>
    <xf numFmtId="0" fontId="0" fillId="2" borderId="1" xfId="0" applyFont="1" applyFill="1" applyBorder="1" applyAlignment="1">
      <alignment horizontal="center" vertical="center"/>
    </xf>
    <xf numFmtId="0" fontId="0" fillId="2" borderId="2" xfId="0" applyFont="1" applyFill="1" applyBorder="1" applyAlignment="1">
      <alignment horizontal="center" vertical="center"/>
    </xf>
    <xf numFmtId="0" fontId="3" fillId="2" borderId="1" xfId="0" applyFont="1" applyFill="1" applyBorder="1" applyAlignment="1">
      <alignment vertical="center" wrapText="1"/>
    </xf>
    <xf numFmtId="177" fontId="23" fillId="0" borderId="1" xfId="0" applyNumberFormat="1" applyFont="1" applyFill="1" applyBorder="1" applyAlignment="1">
      <alignment vertical="center" wrapText="1"/>
    </xf>
    <xf numFmtId="0" fontId="23" fillId="0" borderId="1" xfId="0" applyFont="1" applyFill="1" applyBorder="1" applyAlignment="1">
      <alignment vertical="center" wrapText="1"/>
    </xf>
    <xf numFmtId="177" fontId="23" fillId="0" borderId="1" xfId="0" applyNumberFormat="1" applyFont="1" applyFill="1" applyBorder="1" applyAlignment="1">
      <alignment horizontal="left" vertical="center" wrapText="1"/>
    </xf>
    <xf numFmtId="177" fontId="16" fillId="0" borderId="1" xfId="0" applyNumberFormat="1" applyFont="1" applyFill="1" applyBorder="1" applyAlignment="1">
      <alignment horizontal="left" vertical="center" wrapText="1"/>
    </xf>
    <xf numFmtId="0" fontId="23" fillId="0" borderId="1" xfId="0" applyFont="1" applyFill="1" applyBorder="1" applyAlignment="1">
      <alignment horizontal="left" vertical="center" wrapText="1"/>
    </xf>
    <xf numFmtId="0" fontId="17" fillId="2" borderId="1" xfId="0"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3" fillId="3" borderId="1" xfId="0" applyFont="1" applyFill="1" applyBorder="1" applyAlignment="1">
      <alignment vertical="center"/>
    </xf>
    <xf numFmtId="0" fontId="0" fillId="3" borderId="1" xfId="0" applyFont="1" applyFill="1" applyBorder="1" applyAlignment="1">
      <alignment horizontal="center" vertical="center"/>
    </xf>
    <xf numFmtId="0" fontId="0" fillId="3" borderId="2" xfId="0" applyFont="1" applyFill="1" applyBorder="1" applyAlignment="1">
      <alignment horizontal="center" vertical="center"/>
    </xf>
    <xf numFmtId="176" fontId="14" fillId="3" borderId="1" xfId="0" applyNumberFormat="1" applyFont="1" applyFill="1" applyBorder="1" applyAlignment="1">
      <alignment horizontal="center" vertical="center" wrapText="1"/>
    </xf>
    <xf numFmtId="0" fontId="5" fillId="0" borderId="0" xfId="0" applyFont="1" applyFill="1" applyAlignment="1">
      <alignment vertical="center"/>
    </xf>
    <xf numFmtId="177" fontId="0" fillId="3" borderId="2" xfId="0" applyNumberFormat="1" applyFont="1" applyFill="1" applyBorder="1" applyAlignment="1">
      <alignment horizontal="center" vertical="center"/>
    </xf>
    <xf numFmtId="0" fontId="24" fillId="3" borderId="1" xfId="0" applyFont="1" applyFill="1" applyBorder="1" applyAlignment="1">
      <alignment horizontal="left" vertical="center" wrapText="1"/>
    </xf>
    <xf numFmtId="49" fontId="16" fillId="0" borderId="0" xfId="0" applyNumberFormat="1" applyFont="1" applyFill="1" applyAlignment="1">
      <alignment horizontal="center" vertical="center" wrapText="1"/>
    </xf>
    <xf numFmtId="0" fontId="16" fillId="0" borderId="0" xfId="0" applyFont="1" applyFill="1" applyAlignment="1">
      <alignment horizontal="left" vertical="center" wrapText="1"/>
    </xf>
    <xf numFmtId="0" fontId="16" fillId="0" borderId="0" xfId="0" applyFont="1" applyFill="1" applyAlignment="1">
      <alignment horizontal="center" vertical="center" wrapText="1"/>
    </xf>
    <xf numFmtId="177" fontId="16" fillId="0" borderId="0" xfId="0" applyNumberFormat="1" applyFont="1" applyFill="1" applyAlignment="1">
      <alignment horizontal="center" vertical="center" wrapText="1"/>
    </xf>
    <xf numFmtId="0" fontId="24" fillId="0" borderId="0" xfId="0" applyFont="1" applyFill="1" applyAlignment="1">
      <alignment horizontal="center" vertical="center"/>
    </xf>
    <xf numFmtId="49" fontId="25" fillId="0" borderId="0" xfId="0" applyNumberFormat="1" applyFont="1" applyFill="1" applyAlignment="1">
      <alignment horizontal="center" vertical="center" wrapText="1"/>
    </xf>
    <xf numFmtId="0" fontId="10" fillId="0" borderId="5" xfId="0" applyFont="1" applyFill="1" applyBorder="1" applyAlignment="1" applyProtection="1">
      <alignment horizontal="center" vertical="center"/>
    </xf>
    <xf numFmtId="177" fontId="10" fillId="0" borderId="5" xfId="0" applyNumberFormat="1" applyFont="1" applyFill="1" applyBorder="1" applyAlignment="1" applyProtection="1">
      <alignment horizontal="center" vertical="center" wrapText="1"/>
    </xf>
    <xf numFmtId="176" fontId="10" fillId="0" borderId="5" xfId="0" applyNumberFormat="1" applyFont="1" applyFill="1" applyBorder="1" applyAlignment="1" applyProtection="1">
      <alignment horizontal="center" vertical="center" wrapText="1"/>
    </xf>
    <xf numFmtId="0" fontId="11" fillId="0" borderId="5" xfId="0" applyFont="1" applyFill="1" applyBorder="1" applyAlignment="1">
      <alignment horizontal="center" vertical="center" wrapText="1"/>
    </xf>
    <xf numFmtId="177" fontId="19" fillId="2" borderId="1" xfId="0" applyNumberFormat="1" applyFont="1" applyFill="1" applyBorder="1" applyAlignment="1">
      <alignment vertical="center" wrapText="1"/>
    </xf>
    <xf numFmtId="0" fontId="1" fillId="2" borderId="1" xfId="0" applyFont="1" applyFill="1" applyBorder="1" applyAlignment="1">
      <alignment vertical="center" wrapText="1"/>
    </xf>
    <xf numFmtId="177" fontId="3" fillId="2" borderId="1" xfId="0" applyNumberFormat="1" applyFont="1" applyFill="1" applyBorder="1" applyAlignment="1">
      <alignment vertical="center" wrapText="1"/>
    </xf>
    <xf numFmtId="49" fontId="21" fillId="2" borderId="1" xfId="0" applyNumberFormat="1" applyFont="1" applyFill="1" applyBorder="1" applyAlignment="1">
      <alignment horizontal="center" vertical="center" wrapText="1"/>
    </xf>
    <xf numFmtId="0" fontId="3" fillId="3" borderId="1" xfId="0" applyFont="1" applyFill="1" applyBorder="1" applyAlignment="1">
      <alignment vertical="center" wrapText="1"/>
    </xf>
    <xf numFmtId="0" fontId="15" fillId="3" borderId="2" xfId="0" applyFont="1" applyFill="1" applyBorder="1" applyAlignment="1">
      <alignment horizontal="center" vertical="center"/>
    </xf>
    <xf numFmtId="0" fontId="26" fillId="3" borderId="1" xfId="0" applyFont="1" applyFill="1" applyBorder="1" applyAlignment="1">
      <alignment horizontal="left" vertical="center" wrapText="1"/>
    </xf>
    <xf numFmtId="0" fontId="5" fillId="0" borderId="1" xfId="0" applyFont="1" applyFill="1" applyBorder="1" applyAlignment="1">
      <alignment horizontal="center" vertical="center"/>
    </xf>
    <xf numFmtId="0" fontId="16" fillId="0" borderId="1" xfId="0" applyFont="1" applyFill="1" applyBorder="1" applyAlignment="1">
      <alignment horizontal="left" vertical="center" wrapText="1" shrinkToFit="1"/>
    </xf>
    <xf numFmtId="0" fontId="15" fillId="3" borderId="1" xfId="0" applyFont="1" applyFill="1" applyBorder="1" applyAlignment="1">
      <alignment horizontal="center" vertical="center"/>
    </xf>
    <xf numFmtId="177" fontId="3" fillId="3" borderId="1" xfId="0" applyNumberFormat="1" applyFont="1" applyFill="1" applyBorder="1" applyAlignment="1">
      <alignment vertical="center" wrapText="1"/>
    </xf>
    <xf numFmtId="0" fontId="15"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6" fillId="3"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54"/>
  <sheetViews>
    <sheetView showZeros="0" workbookViewId="0">
      <pane xSplit="3" ySplit="5" topLeftCell="D45" activePane="bottomRight" state="frozen"/>
      <selection/>
      <selection pane="topRight"/>
      <selection pane="bottomLeft"/>
      <selection pane="bottomRight" activeCell="C57" sqref="C57"/>
    </sheetView>
  </sheetViews>
  <sheetFormatPr defaultColWidth="9" defaultRowHeight="13.5"/>
  <cols>
    <col min="1" max="1" width="8.88333333333333" style="7" customWidth="1"/>
    <col min="2" max="2" width="34.025" style="8" customWidth="1"/>
    <col min="3" max="3" width="7.225" style="8" customWidth="1"/>
    <col min="4" max="4" width="13.4666666666667" style="9" customWidth="1"/>
    <col min="5" max="5" width="14.5833333333333" style="9" customWidth="1"/>
    <col min="6" max="6" width="12.3583333333333" style="10" customWidth="1"/>
    <col min="7" max="7" width="27.5" style="8" customWidth="1"/>
    <col min="8" max="8" width="34.875" style="8" customWidth="1"/>
    <col min="9" max="16382" width="9" style="8"/>
    <col min="16383" max="16384" width="9" style="11"/>
  </cols>
  <sheetData>
    <row r="1" ht="28" customHeight="1" spans="1:8">
      <c r="A1" s="12" t="s">
        <v>0</v>
      </c>
      <c r="B1" s="12"/>
      <c r="C1" s="12"/>
      <c r="D1" s="12"/>
      <c r="E1" s="12"/>
      <c r="F1" s="12"/>
      <c r="G1" s="12"/>
      <c r="H1" s="12"/>
    </row>
    <row r="2" ht="24" customHeight="1" spans="1:8">
      <c r="A2" s="91" t="s">
        <v>1</v>
      </c>
      <c r="B2" s="91"/>
      <c r="C2" s="91"/>
      <c r="D2" s="91"/>
      <c r="E2" s="91"/>
      <c r="F2" s="91"/>
      <c r="G2" s="91"/>
      <c r="H2" s="91"/>
    </row>
    <row r="3" ht="24" customHeight="1" spans="1:8">
      <c r="A3" s="91"/>
      <c r="B3" s="91"/>
      <c r="C3" s="91"/>
      <c r="D3" s="91"/>
      <c r="E3" s="91"/>
      <c r="F3" s="91"/>
      <c r="G3" s="91"/>
      <c r="H3" s="91"/>
    </row>
    <row r="4" ht="40.8" customHeight="1" spans="1:8">
      <c r="A4" s="15" t="s">
        <v>2</v>
      </c>
      <c r="B4" s="16" t="s">
        <v>3</v>
      </c>
      <c r="C4" s="17" t="s">
        <v>4</v>
      </c>
      <c r="D4" s="51" t="s">
        <v>5</v>
      </c>
      <c r="E4" s="51"/>
      <c r="F4" s="51"/>
      <c r="G4" s="51"/>
      <c r="H4" s="51"/>
    </row>
    <row r="5" s="1" customFormat="1" ht="33" customHeight="1" spans="1:8">
      <c r="A5" s="15"/>
      <c r="B5" s="16"/>
      <c r="C5" s="17"/>
      <c r="D5" s="92" t="s">
        <v>6</v>
      </c>
      <c r="E5" s="93" t="s">
        <v>7</v>
      </c>
      <c r="F5" s="94" t="s">
        <v>8</v>
      </c>
      <c r="G5" s="95" t="s">
        <v>9</v>
      </c>
      <c r="H5" s="95" t="s">
        <v>10</v>
      </c>
    </row>
    <row r="6" s="2" customFormat="1" ht="17" customHeight="1" spans="1:8">
      <c r="A6" s="25"/>
      <c r="B6" s="26" t="s">
        <v>11</v>
      </c>
      <c r="C6" s="17"/>
      <c r="D6" s="27"/>
      <c r="E6" s="27"/>
      <c r="F6" s="28"/>
      <c r="G6" s="29"/>
      <c r="H6" s="29"/>
    </row>
    <row r="7" spans="1:8">
      <c r="A7" s="30" t="s">
        <v>12</v>
      </c>
      <c r="B7" s="31" t="s">
        <v>13</v>
      </c>
      <c r="C7" s="32"/>
      <c r="D7" s="33"/>
      <c r="E7" s="34"/>
      <c r="F7" s="35"/>
      <c r="G7" s="36"/>
      <c r="H7" s="36"/>
    </row>
    <row r="8" s="3" customFormat="1" ht="162" customHeight="1" spans="1:8">
      <c r="A8" s="37" t="s">
        <v>14</v>
      </c>
      <c r="B8" s="38" t="s">
        <v>15</v>
      </c>
      <c r="C8" s="39" t="s">
        <v>16</v>
      </c>
      <c r="D8" s="40">
        <v>1</v>
      </c>
      <c r="E8" s="41" cm="1">
        <f t="array" ref="E8">SUMPRODUCT(D11:D51,E11:E51)*0.015</f>
        <v>708252.309816</v>
      </c>
      <c r="F8" s="42">
        <f t="shared" ref="F8:F13" si="0">ROUND(E8*D8,0)</f>
        <v>708252</v>
      </c>
      <c r="G8" s="43" t="s">
        <v>17</v>
      </c>
      <c r="H8" s="44" t="s">
        <v>18</v>
      </c>
    </row>
    <row r="9" spans="1:8">
      <c r="A9" s="30" t="s">
        <v>19</v>
      </c>
      <c r="B9" s="31" t="s">
        <v>20</v>
      </c>
      <c r="C9" s="32"/>
      <c r="D9" s="33"/>
      <c r="E9" s="48"/>
      <c r="F9" s="42">
        <f>E9*D9</f>
        <v>0</v>
      </c>
      <c r="G9" s="96"/>
      <c r="H9" s="97"/>
    </row>
    <row r="10" spans="1:8">
      <c r="A10" s="30" t="s">
        <v>21</v>
      </c>
      <c r="B10" s="31" t="s">
        <v>22</v>
      </c>
      <c r="C10" s="32"/>
      <c r="D10" s="33"/>
      <c r="E10" s="48"/>
      <c r="F10" s="42">
        <f t="shared" si="0"/>
        <v>0</v>
      </c>
      <c r="G10" s="98"/>
      <c r="H10" s="36"/>
    </row>
    <row r="11" ht="123.75" spans="1:8">
      <c r="A11" s="99" t="s">
        <v>23</v>
      </c>
      <c r="B11" s="31" t="s">
        <v>24</v>
      </c>
      <c r="C11" s="32" t="s">
        <v>16</v>
      </c>
      <c r="D11" s="33">
        <v>1</v>
      </c>
      <c r="E11" s="48">
        <v>113400</v>
      </c>
      <c r="F11" s="42">
        <f t="shared" si="0"/>
        <v>113400</v>
      </c>
      <c r="G11" s="43" t="s">
        <v>25</v>
      </c>
      <c r="H11" s="44" t="s">
        <v>26</v>
      </c>
    </row>
    <row r="12" s="4" customFormat="1" spans="1:8">
      <c r="A12" s="45" t="s">
        <v>27</v>
      </c>
      <c r="B12" s="46" t="s">
        <v>28</v>
      </c>
      <c r="C12" s="47"/>
      <c r="D12" s="33"/>
      <c r="E12" s="48"/>
      <c r="F12" s="42">
        <f t="shared" si="0"/>
        <v>0</v>
      </c>
      <c r="G12" s="49"/>
      <c r="H12" s="49"/>
    </row>
    <row r="13" s="4" customFormat="1" ht="84" customHeight="1" spans="1:8">
      <c r="A13" s="45" t="s">
        <v>29</v>
      </c>
      <c r="B13" s="46" t="s">
        <v>30</v>
      </c>
      <c r="C13" s="47" t="s">
        <v>16</v>
      </c>
      <c r="D13" s="33">
        <v>1</v>
      </c>
      <c r="E13" s="48">
        <v>26160.44</v>
      </c>
      <c r="F13" s="42">
        <f t="shared" si="0"/>
        <v>26160</v>
      </c>
      <c r="G13" s="50" t="s">
        <v>31</v>
      </c>
      <c r="H13" s="50" t="s">
        <v>32</v>
      </c>
    </row>
    <row r="14" s="4" customFormat="1" spans="1:8">
      <c r="A14" s="45" t="s">
        <v>33</v>
      </c>
      <c r="B14" s="46" t="s">
        <v>34</v>
      </c>
      <c r="C14" s="47"/>
      <c r="D14" s="33"/>
      <c r="E14" s="48"/>
      <c r="F14" s="42">
        <f t="shared" ref="F14:F19" si="1">E14*D14</f>
        <v>0</v>
      </c>
      <c r="G14" s="43"/>
      <c r="H14" s="44"/>
    </row>
    <row r="15" s="5" customFormat="1" ht="17" customHeight="1" spans="1:8">
      <c r="A15" s="50" t="s">
        <v>35</v>
      </c>
      <c r="B15" s="46" t="s">
        <v>36</v>
      </c>
      <c r="C15" s="50"/>
      <c r="D15" s="51"/>
      <c r="E15" s="52"/>
      <c r="F15" s="42">
        <f t="shared" si="1"/>
        <v>0</v>
      </c>
      <c r="G15" s="98"/>
      <c r="H15" s="36"/>
    </row>
    <row r="16" ht="56" customHeight="1" spans="1:8">
      <c r="A16" s="54" t="s">
        <v>37</v>
      </c>
      <c r="B16" s="55" t="s">
        <v>38</v>
      </c>
      <c r="C16" s="56" t="s">
        <v>39</v>
      </c>
      <c r="D16" s="107">
        <v>6</v>
      </c>
      <c r="E16" s="48">
        <v>792.34</v>
      </c>
      <c r="F16" s="42">
        <f t="shared" ref="F16:F18" si="2">ROUND(E16*D16,0)</f>
        <v>4754</v>
      </c>
      <c r="G16" s="50" t="s">
        <v>40</v>
      </c>
      <c r="H16" s="58" t="s">
        <v>41</v>
      </c>
    </row>
    <row r="17" ht="56" customHeight="1" spans="1:8">
      <c r="A17" s="54" t="s">
        <v>42</v>
      </c>
      <c r="B17" s="55" t="s">
        <v>43</v>
      </c>
      <c r="C17" s="56" t="s">
        <v>44</v>
      </c>
      <c r="D17" s="107">
        <v>20</v>
      </c>
      <c r="E17" s="48">
        <v>151.53</v>
      </c>
      <c r="F17" s="42">
        <f t="shared" si="2"/>
        <v>3031</v>
      </c>
      <c r="G17" s="50"/>
      <c r="H17" s="58"/>
    </row>
    <row r="18" ht="56" customHeight="1" spans="1:8">
      <c r="A18" s="30" t="s">
        <v>45</v>
      </c>
      <c r="B18" s="55" t="s">
        <v>46</v>
      </c>
      <c r="C18" s="56" t="s">
        <v>47</v>
      </c>
      <c r="D18" s="107">
        <v>100</v>
      </c>
      <c r="E18" s="48">
        <v>315.15</v>
      </c>
      <c r="F18" s="42">
        <f t="shared" si="2"/>
        <v>31515</v>
      </c>
      <c r="G18" s="50"/>
      <c r="H18" s="58"/>
    </row>
    <row r="19" spans="1:8">
      <c r="A19" s="54" t="s">
        <v>48</v>
      </c>
      <c r="B19" s="55" t="s">
        <v>49</v>
      </c>
      <c r="C19" s="56"/>
      <c r="D19" s="108"/>
      <c r="E19" s="48"/>
      <c r="F19" s="42">
        <f t="shared" si="1"/>
        <v>0</v>
      </c>
      <c r="G19" s="43"/>
      <c r="H19" s="44"/>
    </row>
    <row r="20" ht="57" customHeight="1" spans="1:8">
      <c r="A20" s="60" t="s">
        <v>37</v>
      </c>
      <c r="B20" s="61" t="s">
        <v>50</v>
      </c>
      <c r="C20" s="56" t="s">
        <v>39</v>
      </c>
      <c r="D20" s="108">
        <v>20</v>
      </c>
      <c r="E20" s="48">
        <v>1277.85</v>
      </c>
      <c r="F20" s="42">
        <f t="shared" ref="F20:F22" si="3">ROUND(E20*D20,0)</f>
        <v>25557</v>
      </c>
      <c r="G20" s="50" t="s">
        <v>51</v>
      </c>
      <c r="H20" s="58" t="s">
        <v>41</v>
      </c>
    </row>
    <row r="21" ht="57" customHeight="1" spans="1:8">
      <c r="A21" s="60" t="s">
        <v>42</v>
      </c>
      <c r="B21" s="62" t="s">
        <v>52</v>
      </c>
      <c r="C21" s="63" t="s">
        <v>44</v>
      </c>
      <c r="D21" s="107">
        <v>20</v>
      </c>
      <c r="E21" s="48">
        <v>151.53</v>
      </c>
      <c r="F21" s="42">
        <f t="shared" si="3"/>
        <v>3031</v>
      </c>
      <c r="G21" s="50"/>
      <c r="H21" s="58"/>
    </row>
    <row r="22" ht="57" customHeight="1" spans="1:8">
      <c r="A22" s="54" t="s">
        <v>45</v>
      </c>
      <c r="B22" s="62" t="s">
        <v>53</v>
      </c>
      <c r="C22" s="63" t="s">
        <v>47</v>
      </c>
      <c r="D22" s="107">
        <v>20</v>
      </c>
      <c r="E22" s="48">
        <v>463.18</v>
      </c>
      <c r="F22" s="42">
        <f t="shared" si="3"/>
        <v>9264</v>
      </c>
      <c r="G22" s="50"/>
      <c r="H22" s="58"/>
    </row>
    <row r="23" spans="1:8">
      <c r="A23" s="64" t="s">
        <v>54</v>
      </c>
      <c r="B23" s="65"/>
      <c r="C23" s="66"/>
      <c r="D23" s="57"/>
      <c r="E23" s="48"/>
      <c r="F23" s="67">
        <f>SUM(F8:F22)</f>
        <v>924964</v>
      </c>
      <c r="G23" s="36"/>
      <c r="H23" s="36"/>
    </row>
    <row r="24" spans="1:8">
      <c r="A24" s="30"/>
      <c r="B24" s="26" t="s">
        <v>55</v>
      </c>
      <c r="C24" s="63"/>
      <c r="D24" s="59"/>
      <c r="E24" s="48"/>
      <c r="F24" s="42">
        <f t="shared" ref="F24:F44" si="4">E24*D24</f>
        <v>0</v>
      </c>
      <c r="G24" s="36"/>
      <c r="H24" s="36"/>
    </row>
    <row r="25" spans="1:8">
      <c r="A25" s="60"/>
      <c r="B25" s="62" t="s">
        <v>56</v>
      </c>
      <c r="C25" s="63"/>
      <c r="D25" s="33"/>
      <c r="E25" s="48"/>
      <c r="F25" s="42">
        <f t="shared" si="4"/>
        <v>0</v>
      </c>
      <c r="G25" s="36"/>
      <c r="H25" s="36"/>
    </row>
    <row r="26" ht="24" customHeight="1" spans="1:8">
      <c r="A26" s="78" t="s">
        <v>57</v>
      </c>
      <c r="B26" s="79" t="s">
        <v>58</v>
      </c>
      <c r="C26" s="79"/>
      <c r="D26" s="80"/>
      <c r="E26" s="48"/>
      <c r="F26" s="42"/>
      <c r="G26" s="36"/>
      <c r="H26" s="36"/>
    </row>
    <row r="27" ht="135" spans="1:8">
      <c r="A27" s="78" t="s">
        <v>59</v>
      </c>
      <c r="B27" s="100" t="s">
        <v>60</v>
      </c>
      <c r="C27" s="79" t="s">
        <v>61</v>
      </c>
      <c r="D27" s="80">
        <v>1642</v>
      </c>
      <c r="E27" s="101">
        <v>344.04</v>
      </c>
      <c r="F27" s="82">
        <f t="shared" si="4"/>
        <v>564913.68</v>
      </c>
      <c r="G27" s="109" t="s">
        <v>62</v>
      </c>
      <c r="H27" s="109" t="s">
        <v>63</v>
      </c>
    </row>
    <row r="28" spans="1:8">
      <c r="A28" s="60" t="s">
        <v>64</v>
      </c>
      <c r="B28" s="55" t="s">
        <v>65</v>
      </c>
      <c r="C28" s="63"/>
      <c r="D28" s="59"/>
      <c r="E28" s="48"/>
      <c r="F28" s="42">
        <f t="shared" si="4"/>
        <v>0</v>
      </c>
      <c r="G28" s="36"/>
      <c r="H28" s="36"/>
    </row>
    <row r="29" ht="112.5" spans="1:8">
      <c r="A29" s="60" t="s">
        <v>37</v>
      </c>
      <c r="B29" s="55" t="s">
        <v>66</v>
      </c>
      <c r="C29" s="63" t="s">
        <v>67</v>
      </c>
      <c r="D29" s="59">
        <v>1511371.2</v>
      </c>
      <c r="E29" s="48">
        <v>4.86</v>
      </c>
      <c r="F29" s="42">
        <f t="shared" si="4"/>
        <v>7345264.032</v>
      </c>
      <c r="G29" s="43" t="s">
        <v>68</v>
      </c>
      <c r="H29" s="44" t="s">
        <v>69</v>
      </c>
    </row>
    <row r="30" ht="135" spans="1:8">
      <c r="A30" s="60" t="s">
        <v>42</v>
      </c>
      <c r="B30" s="55" t="s">
        <v>70</v>
      </c>
      <c r="C30" s="63" t="s">
        <v>67</v>
      </c>
      <c r="D30" s="59">
        <v>1511371.2</v>
      </c>
      <c r="E30" s="48">
        <v>24.14</v>
      </c>
      <c r="F30" s="42">
        <f t="shared" si="4"/>
        <v>36484500.768</v>
      </c>
      <c r="G30" s="43" t="s">
        <v>71</v>
      </c>
      <c r="H30" s="44" t="s">
        <v>72</v>
      </c>
    </row>
    <row r="31" ht="56.25" spans="1:8">
      <c r="A31" s="60" t="s">
        <v>59</v>
      </c>
      <c r="B31" s="55" t="s">
        <v>73</v>
      </c>
      <c r="C31" s="63" t="s">
        <v>74</v>
      </c>
      <c r="D31" s="59">
        <v>1916.5</v>
      </c>
      <c r="E31" s="48">
        <v>576.61</v>
      </c>
      <c r="F31" s="42">
        <f t="shared" si="4"/>
        <v>1105073.065</v>
      </c>
      <c r="G31" s="43" t="s">
        <v>75</v>
      </c>
      <c r="H31" s="44" t="s">
        <v>76</v>
      </c>
    </row>
    <row r="32" ht="41" customHeight="1" spans="1:8">
      <c r="A32" s="60" t="s">
        <v>77</v>
      </c>
      <c r="B32" s="55" t="s">
        <v>78</v>
      </c>
      <c r="C32" s="63" t="s">
        <v>74</v>
      </c>
      <c r="D32" s="59">
        <v>347</v>
      </c>
      <c r="E32" s="48">
        <v>97.54</v>
      </c>
      <c r="F32" s="42">
        <f t="shared" si="4"/>
        <v>33846.38</v>
      </c>
      <c r="G32" s="43" t="s">
        <v>79</v>
      </c>
      <c r="H32" s="44" t="s">
        <v>80</v>
      </c>
    </row>
    <row r="33" ht="36" customHeight="1" spans="1:8">
      <c r="A33" s="60" t="s">
        <v>81</v>
      </c>
      <c r="B33" s="62" t="s">
        <v>82</v>
      </c>
      <c r="C33" s="63" t="s">
        <v>74</v>
      </c>
      <c r="D33" s="33">
        <v>347</v>
      </c>
      <c r="E33" s="48">
        <v>41.41</v>
      </c>
      <c r="F33" s="42">
        <f t="shared" si="4"/>
        <v>14369.27</v>
      </c>
      <c r="G33" s="72" t="s">
        <v>83</v>
      </c>
      <c r="H33" s="73" t="s">
        <v>84</v>
      </c>
    </row>
    <row r="34" spans="1:8">
      <c r="A34" s="60" t="s">
        <v>85</v>
      </c>
      <c r="B34" s="55" t="s">
        <v>86</v>
      </c>
      <c r="C34" s="63"/>
      <c r="D34" s="59"/>
      <c r="E34" s="48"/>
      <c r="F34" s="42">
        <f t="shared" si="4"/>
        <v>0</v>
      </c>
      <c r="G34" s="43"/>
      <c r="H34" s="44"/>
    </row>
    <row r="35" ht="45" customHeight="1" spans="1:8">
      <c r="A35" s="60" t="s">
        <v>37</v>
      </c>
      <c r="B35" s="62" t="s">
        <v>87</v>
      </c>
      <c r="C35" s="63" t="s">
        <v>61</v>
      </c>
      <c r="D35" s="33">
        <v>5460</v>
      </c>
      <c r="E35" s="48">
        <v>29.76</v>
      </c>
      <c r="F35" s="42">
        <f t="shared" si="4"/>
        <v>162489.6</v>
      </c>
      <c r="G35" s="50" t="s">
        <v>88</v>
      </c>
      <c r="H35" s="50" t="s">
        <v>89</v>
      </c>
    </row>
    <row r="36" ht="55" customHeight="1" spans="1:8">
      <c r="A36" s="60" t="s">
        <v>42</v>
      </c>
      <c r="B36" s="55" t="s">
        <v>90</v>
      </c>
      <c r="C36" s="63" t="s">
        <v>61</v>
      </c>
      <c r="D36" s="59">
        <v>300.3</v>
      </c>
      <c r="E36" s="48">
        <v>77.25</v>
      </c>
      <c r="F36" s="42">
        <f t="shared" si="4"/>
        <v>23198.175</v>
      </c>
      <c r="G36" s="50" t="s">
        <v>88</v>
      </c>
      <c r="H36" s="50" t="s">
        <v>91</v>
      </c>
    </row>
    <row r="37" spans="1:8">
      <c r="A37" s="60" t="s">
        <v>92</v>
      </c>
      <c r="B37" s="55" t="s">
        <v>93</v>
      </c>
      <c r="C37" s="63"/>
      <c r="D37" s="59"/>
      <c r="E37" s="48"/>
      <c r="F37" s="42">
        <f t="shared" si="4"/>
        <v>0</v>
      </c>
      <c r="G37" s="103"/>
      <c r="H37" s="103"/>
    </row>
    <row r="38" ht="33.75" spans="1:8">
      <c r="A38" s="68" t="s">
        <v>37</v>
      </c>
      <c r="B38" s="36" t="s">
        <v>94</v>
      </c>
      <c r="C38" s="36" t="s">
        <v>74</v>
      </c>
      <c r="D38" s="34">
        <v>54</v>
      </c>
      <c r="E38" s="48">
        <v>65.88</v>
      </c>
      <c r="F38" s="42">
        <f t="shared" si="4"/>
        <v>3557.52</v>
      </c>
      <c r="G38" s="50" t="s">
        <v>95</v>
      </c>
      <c r="H38" s="50" t="s">
        <v>96</v>
      </c>
    </row>
    <row r="39" spans="1:8">
      <c r="A39" s="68" t="s">
        <v>97</v>
      </c>
      <c r="B39" s="36" t="s">
        <v>98</v>
      </c>
      <c r="C39" s="36"/>
      <c r="D39" s="34"/>
      <c r="E39" s="48"/>
      <c r="F39" s="42">
        <f t="shared" si="4"/>
        <v>0</v>
      </c>
      <c r="G39" s="103"/>
      <c r="H39" s="103"/>
    </row>
    <row r="40" spans="1:8">
      <c r="A40" s="68" t="s">
        <v>37</v>
      </c>
      <c r="B40" s="36" t="s">
        <v>99</v>
      </c>
      <c r="C40" s="36"/>
      <c r="D40" s="34"/>
      <c r="E40" s="48"/>
      <c r="F40" s="42">
        <f t="shared" si="4"/>
        <v>0</v>
      </c>
      <c r="G40" s="103"/>
      <c r="H40" s="103"/>
    </row>
    <row r="41" ht="41" customHeight="1" spans="1:8">
      <c r="A41" s="68" t="s">
        <v>100</v>
      </c>
      <c r="B41" s="36" t="s">
        <v>101</v>
      </c>
      <c r="C41" s="36" t="s">
        <v>74</v>
      </c>
      <c r="D41" s="34">
        <v>378.92</v>
      </c>
      <c r="E41" s="48">
        <v>463.52</v>
      </c>
      <c r="F41" s="42">
        <f t="shared" si="4"/>
        <v>175636.9984</v>
      </c>
      <c r="G41" s="50" t="s">
        <v>102</v>
      </c>
      <c r="H41" s="50" t="s">
        <v>103</v>
      </c>
    </row>
    <row r="42" ht="63" customHeight="1" spans="1:8">
      <c r="A42" s="68" t="s">
        <v>104</v>
      </c>
      <c r="B42" s="36" t="s">
        <v>105</v>
      </c>
      <c r="C42" s="36" t="s">
        <v>106</v>
      </c>
      <c r="D42" s="34">
        <v>492.6</v>
      </c>
      <c r="E42" s="48">
        <v>123.61</v>
      </c>
      <c r="F42" s="42">
        <f t="shared" si="4"/>
        <v>60890.286</v>
      </c>
      <c r="G42" s="50" t="s">
        <v>107</v>
      </c>
      <c r="H42" s="50" t="s">
        <v>108</v>
      </c>
    </row>
    <row r="43" spans="1:8">
      <c r="A43" s="68" t="s">
        <v>109</v>
      </c>
      <c r="B43" s="36" t="s">
        <v>110</v>
      </c>
      <c r="C43" s="36"/>
      <c r="D43" s="34"/>
      <c r="E43" s="48"/>
      <c r="F43" s="42">
        <f t="shared" si="4"/>
        <v>0</v>
      </c>
      <c r="G43" s="103"/>
      <c r="H43" s="103"/>
    </row>
    <row r="44" ht="85" customHeight="1" spans="1:8">
      <c r="A44" s="68" t="s">
        <v>77</v>
      </c>
      <c r="B44" s="36" t="s">
        <v>111</v>
      </c>
      <c r="C44" s="36" t="s">
        <v>112</v>
      </c>
      <c r="D44" s="34">
        <v>180</v>
      </c>
      <c r="E44" s="48">
        <v>2600.12</v>
      </c>
      <c r="F44" s="42">
        <f t="shared" si="4"/>
        <v>468021.6</v>
      </c>
      <c r="G44" s="104" t="s">
        <v>113</v>
      </c>
      <c r="H44" s="104" t="s">
        <v>114</v>
      </c>
    </row>
    <row r="45" s="5" customFormat="1" spans="1:8">
      <c r="A45" s="64" t="s">
        <v>115</v>
      </c>
      <c r="B45" s="65"/>
      <c r="C45" s="66"/>
      <c r="D45" s="77"/>
      <c r="E45" s="52"/>
      <c r="F45" s="67">
        <f>SUM(F24:F44)</f>
        <v>46441761.3744</v>
      </c>
      <c r="G45" s="53"/>
      <c r="H45" s="53"/>
    </row>
    <row r="46" spans="1:8">
      <c r="A46" s="68"/>
      <c r="B46" s="26" t="s">
        <v>116</v>
      </c>
      <c r="C46" s="36"/>
      <c r="D46" s="34"/>
      <c r="E46" s="70"/>
      <c r="F46" s="42">
        <f t="shared" ref="F46:F51" si="5">E46*D46</f>
        <v>0</v>
      </c>
      <c r="G46" s="36"/>
      <c r="H46" s="36"/>
    </row>
    <row r="47" spans="1:8">
      <c r="A47" s="68"/>
      <c r="B47" s="36" t="s">
        <v>56</v>
      </c>
      <c r="C47" s="36"/>
      <c r="D47" s="34"/>
      <c r="E47" s="70"/>
      <c r="F47" s="42">
        <f t="shared" si="5"/>
        <v>0</v>
      </c>
      <c r="G47" s="36"/>
      <c r="H47" s="36"/>
    </row>
    <row r="48" spans="1:8">
      <c r="A48" s="78">
        <v>602</v>
      </c>
      <c r="B48" s="79" t="s">
        <v>58</v>
      </c>
      <c r="C48" s="79"/>
      <c r="D48" s="105"/>
      <c r="E48" s="81"/>
      <c r="F48" s="82"/>
      <c r="G48" s="79"/>
      <c r="H48" s="79"/>
    </row>
    <row r="49" ht="84" spans="1:8 16359:16380">
      <c r="A49" s="78" t="s">
        <v>117</v>
      </c>
      <c r="B49" s="79" t="s">
        <v>118</v>
      </c>
      <c r="C49" s="79" t="s">
        <v>61</v>
      </c>
      <c r="D49" s="80">
        <v>1642</v>
      </c>
      <c r="E49" s="84">
        <f>300*1.09</f>
        <v>327</v>
      </c>
      <c r="F49" s="82">
        <f t="shared" si="5"/>
        <v>536934</v>
      </c>
      <c r="G49" s="85" t="s">
        <v>119</v>
      </c>
      <c r="H49" s="85" t="s">
        <v>120</v>
      </c>
    </row>
    <row r="50" spans="1:8 16359:16380">
      <c r="A50" s="68" t="s">
        <v>121</v>
      </c>
      <c r="B50" s="36" t="s">
        <v>122</v>
      </c>
      <c r="C50" s="36"/>
      <c r="D50" s="34"/>
      <c r="E50" s="70"/>
      <c r="F50" s="42">
        <f t="shared" si="5"/>
        <v>0</v>
      </c>
      <c r="G50" s="36"/>
      <c r="H50" s="36"/>
    </row>
    <row r="51" ht="45" spans="1:8 16359:16380">
      <c r="A51" s="68" t="s">
        <v>123</v>
      </c>
      <c r="B51" s="36" t="s">
        <v>124</v>
      </c>
      <c r="C51" s="36" t="s">
        <v>67</v>
      </c>
      <c r="D51" s="34">
        <v>35690</v>
      </c>
      <c r="E51" s="70">
        <v>0.6</v>
      </c>
      <c r="F51" s="42">
        <f t="shared" si="5"/>
        <v>21414</v>
      </c>
      <c r="G51" s="50" t="s">
        <v>125</v>
      </c>
      <c r="H51" s="50" t="s">
        <v>126</v>
      </c>
    </row>
    <row r="52" s="5" customFormat="1" spans="1:8 16359:16380">
      <c r="A52" s="64" t="s">
        <v>127</v>
      </c>
      <c r="B52" s="65"/>
      <c r="C52" s="66"/>
      <c r="D52" s="77"/>
      <c r="E52" s="52"/>
      <c r="F52" s="67">
        <f>SUM(F49:F51)</f>
        <v>558348</v>
      </c>
      <c r="G52" s="53"/>
      <c r="H52" s="53"/>
    </row>
    <row r="53" s="5" customFormat="1" spans="1:8 16359:16380">
      <c r="A53" s="64" t="s">
        <v>128</v>
      </c>
      <c r="B53" s="65"/>
      <c r="C53" s="66"/>
      <c r="D53" s="77"/>
      <c r="E53" s="52"/>
      <c r="F53" s="67">
        <f>F52+F23+F45</f>
        <v>47925073.3744</v>
      </c>
      <c r="G53" s="53"/>
      <c r="H53" s="53"/>
    </row>
    <row r="54" s="6" customFormat="1" ht="22" customHeight="1" spans="1:8 16359:16380">
      <c r="A54" s="86"/>
      <c r="B54" s="87"/>
      <c r="C54" s="88"/>
      <c r="D54" s="88"/>
      <c r="E54" s="89"/>
      <c r="F54" s="89"/>
      <c r="G54" s="90"/>
      <c r="H54" s="90"/>
      <c r="XEE54" s="83"/>
      <c r="XEF54" s="83"/>
      <c r="XEG54" s="83"/>
      <c r="XEH54" s="83"/>
      <c r="XEI54" s="83"/>
      <c r="XEJ54" s="83"/>
      <c r="XEK54" s="83"/>
      <c r="XEL54" s="83"/>
      <c r="XEM54" s="83"/>
      <c r="XEN54" s="83"/>
      <c r="XEO54" s="83"/>
      <c r="XEP54" s="83"/>
      <c r="XEQ54" s="83"/>
      <c r="XER54" s="83"/>
      <c r="XES54" s="83"/>
      <c r="XET54" s="83"/>
      <c r="XEU54" s="83"/>
      <c r="XEV54" s="83"/>
      <c r="XEW54" s="83"/>
      <c r="XEX54" s="83"/>
      <c r="XEY54" s="83"/>
      <c r="XEZ54" s="83"/>
    </row>
  </sheetData>
  <sheetProtection formatCells="0" formatColumns="0" formatRows="0" insertRows="0" insertColumns="0" insertHyperlinks="0" deleteColumns="0" deleteRows="0" sort="0" autoFilter="0" pivotTables="0"/>
  <mergeCells count="14">
    <mergeCell ref="A1:H1"/>
    <mergeCell ref="D4:H4"/>
    <mergeCell ref="A23:C23"/>
    <mergeCell ref="A45:C45"/>
    <mergeCell ref="A52:C52"/>
    <mergeCell ref="A53:C53"/>
    <mergeCell ref="A4:A5"/>
    <mergeCell ref="B4:B5"/>
    <mergeCell ref="C4:C5"/>
    <mergeCell ref="G16:G18"/>
    <mergeCell ref="G20:G22"/>
    <mergeCell ref="H16:H18"/>
    <mergeCell ref="H20:H22"/>
    <mergeCell ref="A2:H3"/>
  </mergeCells>
  <pageMargins left="0.708661417322835" right="0.708661417322835" top="0.748031496062992" bottom="0.748031496062992" header="0.31496062992126" footer="0.31496062992126"/>
  <pageSetup paperSize="9" scale="74"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63"/>
  <sheetViews>
    <sheetView showZeros="0" workbookViewId="0">
      <pane xSplit="3" ySplit="5" topLeftCell="D53" activePane="bottomRight" state="frozen"/>
      <selection/>
      <selection pane="topRight"/>
      <selection pane="bottomLeft"/>
      <selection pane="bottomRight" activeCell="A64" sqref="$A64:$XFD66"/>
    </sheetView>
  </sheetViews>
  <sheetFormatPr defaultColWidth="9" defaultRowHeight="13.5"/>
  <cols>
    <col min="1" max="1" width="8.88333333333333" style="7" customWidth="1"/>
    <col min="2" max="2" width="34.025" style="8" customWidth="1"/>
    <col min="3" max="3" width="7.225" style="8" customWidth="1"/>
    <col min="4" max="4" width="11.5" style="9" customWidth="1"/>
    <col min="5" max="5" width="12" style="9" customWidth="1"/>
    <col min="6" max="6" width="12.3583333333333" style="10" customWidth="1"/>
    <col min="7" max="7" width="28.25" style="8" customWidth="1"/>
    <col min="8" max="8" width="34.625" style="8" customWidth="1"/>
    <col min="9" max="16382" width="9" style="8"/>
    <col min="16383" max="16384" width="9" style="11"/>
  </cols>
  <sheetData>
    <row r="1" s="8" customFormat="1" ht="28" customHeight="1" spans="1:8">
      <c r="A1" s="12" t="s">
        <v>0</v>
      </c>
      <c r="B1" s="12"/>
      <c r="C1" s="12"/>
      <c r="D1" s="12"/>
      <c r="E1" s="12"/>
      <c r="F1" s="12"/>
      <c r="G1" s="12"/>
      <c r="H1" s="12"/>
    </row>
    <row r="2" s="8" customFormat="1" ht="24" customHeight="1" spans="1:8">
      <c r="A2" s="91" t="s">
        <v>129</v>
      </c>
      <c r="B2" s="91"/>
      <c r="C2" s="91"/>
      <c r="D2" s="91"/>
      <c r="E2" s="91"/>
      <c r="F2" s="91"/>
      <c r="G2" s="91"/>
      <c r="H2" s="91"/>
    </row>
    <row r="3" s="8" customFormat="1" ht="24" customHeight="1" spans="1:8">
      <c r="A3" s="91"/>
      <c r="B3" s="91"/>
      <c r="C3" s="91"/>
      <c r="D3" s="91"/>
      <c r="E3" s="91"/>
      <c r="F3" s="91"/>
      <c r="G3" s="91"/>
      <c r="H3" s="91"/>
    </row>
    <row r="4" ht="40.8" customHeight="1" spans="1:8">
      <c r="A4" s="15" t="s">
        <v>2</v>
      </c>
      <c r="B4" s="16" t="s">
        <v>3</v>
      </c>
      <c r="C4" s="17" t="s">
        <v>4</v>
      </c>
      <c r="D4" s="51" t="s">
        <v>5</v>
      </c>
      <c r="E4" s="51"/>
      <c r="F4" s="51"/>
      <c r="G4" s="51"/>
      <c r="H4" s="51"/>
    </row>
    <row r="5" s="1" customFormat="1" ht="33" customHeight="1" spans="1:8">
      <c r="A5" s="15"/>
      <c r="B5" s="16"/>
      <c r="C5" s="17"/>
      <c r="D5" s="92" t="s">
        <v>6</v>
      </c>
      <c r="E5" s="93" t="s">
        <v>7</v>
      </c>
      <c r="F5" s="94" t="s">
        <v>8</v>
      </c>
      <c r="G5" s="95" t="s">
        <v>9</v>
      </c>
      <c r="H5" s="95" t="s">
        <v>10</v>
      </c>
    </row>
    <row r="6" s="2" customFormat="1" ht="17" customHeight="1" spans="1:8">
      <c r="A6" s="25"/>
      <c r="B6" s="26" t="s">
        <v>11</v>
      </c>
      <c r="C6" s="17"/>
      <c r="D6" s="27"/>
      <c r="E6" s="27"/>
      <c r="F6" s="28"/>
      <c r="G6" s="29"/>
      <c r="H6" s="29"/>
    </row>
    <row r="7" spans="1:8">
      <c r="A7" s="30" t="s">
        <v>12</v>
      </c>
      <c r="B7" s="31" t="s">
        <v>13</v>
      </c>
      <c r="C7" s="32"/>
      <c r="D7" s="33"/>
      <c r="E7" s="34"/>
      <c r="F7" s="35"/>
      <c r="G7" s="36"/>
      <c r="H7" s="36"/>
    </row>
    <row r="8" s="3" customFormat="1" ht="157.5" spans="1:8">
      <c r="A8" s="37" t="s">
        <v>14</v>
      </c>
      <c r="B8" s="38" t="s">
        <v>15</v>
      </c>
      <c r="C8" s="39" t="s">
        <v>16</v>
      </c>
      <c r="D8" s="40">
        <v>1</v>
      </c>
      <c r="E8" s="41" cm="1">
        <f t="array" ref="E8">SUMPRODUCT(D11:D60,E11:E60)*0.015</f>
        <v>649388.2077945</v>
      </c>
      <c r="F8" s="42">
        <f t="shared" ref="F8:F13" si="0">ROUND(E8*D8,0)</f>
        <v>649388</v>
      </c>
      <c r="G8" s="43" t="s">
        <v>17</v>
      </c>
      <c r="H8" s="44" t="s">
        <v>18</v>
      </c>
    </row>
    <row r="9" spans="1:8">
      <c r="A9" s="30" t="s">
        <v>19</v>
      </c>
      <c r="B9" s="31" t="s">
        <v>20</v>
      </c>
      <c r="C9" s="32"/>
      <c r="D9" s="33"/>
      <c r="E9" s="34"/>
      <c r="F9" s="42">
        <f>E9*D9</f>
        <v>0</v>
      </c>
      <c r="G9" s="96"/>
      <c r="H9" s="97"/>
    </row>
    <row r="10" spans="1:8">
      <c r="A10" s="30" t="s">
        <v>21</v>
      </c>
      <c r="B10" s="31" t="s">
        <v>22</v>
      </c>
      <c r="C10" s="32"/>
      <c r="D10" s="33"/>
      <c r="E10" s="34"/>
      <c r="F10" s="42">
        <f t="shared" si="0"/>
        <v>0</v>
      </c>
      <c r="G10" s="98"/>
      <c r="H10" s="36"/>
    </row>
    <row r="11" s="4" customFormat="1" ht="123.75" spans="1:8">
      <c r="A11" s="99" t="s">
        <v>130</v>
      </c>
      <c r="B11" s="31" t="s">
        <v>131</v>
      </c>
      <c r="C11" s="32" t="s">
        <v>16</v>
      </c>
      <c r="D11" s="33">
        <v>1</v>
      </c>
      <c r="E11" s="34">
        <v>113400</v>
      </c>
      <c r="F11" s="42">
        <f t="shared" si="0"/>
        <v>113400</v>
      </c>
      <c r="G11" s="43" t="s">
        <v>25</v>
      </c>
      <c r="H11" s="44" t="s">
        <v>26</v>
      </c>
    </row>
    <row r="12" s="4" customFormat="1" spans="1:8">
      <c r="A12" s="45" t="s">
        <v>27</v>
      </c>
      <c r="B12" s="46" t="s">
        <v>28</v>
      </c>
      <c r="C12" s="47"/>
      <c r="D12" s="33"/>
      <c r="E12" s="48"/>
      <c r="F12" s="42">
        <f t="shared" si="0"/>
        <v>0</v>
      </c>
      <c r="G12" s="43"/>
      <c r="H12" s="44"/>
    </row>
    <row r="13" s="4" customFormat="1" ht="78.75" spans="1:8">
      <c r="A13" s="45" t="s">
        <v>29</v>
      </c>
      <c r="B13" s="46" t="s">
        <v>132</v>
      </c>
      <c r="C13" s="47" t="s">
        <v>16</v>
      </c>
      <c r="D13" s="33">
        <v>1</v>
      </c>
      <c r="E13" s="48">
        <v>33655.23</v>
      </c>
      <c r="F13" s="42">
        <f t="shared" si="0"/>
        <v>33655</v>
      </c>
      <c r="G13" s="50" t="s">
        <v>31</v>
      </c>
      <c r="H13" s="50" t="s">
        <v>32</v>
      </c>
    </row>
    <row r="14" s="4" customFormat="1" spans="1:8">
      <c r="A14" s="45" t="s">
        <v>33</v>
      </c>
      <c r="B14" s="46" t="s">
        <v>34</v>
      </c>
      <c r="C14" s="47"/>
      <c r="D14" s="33"/>
      <c r="E14" s="48"/>
      <c r="F14" s="42">
        <f t="shared" ref="F14:F19" si="1">E14*D14</f>
        <v>0</v>
      </c>
      <c r="G14" s="49"/>
      <c r="H14" s="49"/>
    </row>
    <row r="15" s="5" customFormat="1" ht="17" customHeight="1" spans="1:8">
      <c r="A15" s="50" t="s">
        <v>35</v>
      </c>
      <c r="B15" s="46" t="s">
        <v>36</v>
      </c>
      <c r="C15" s="50"/>
      <c r="D15" s="51"/>
      <c r="E15" s="52"/>
      <c r="F15" s="42">
        <f t="shared" si="1"/>
        <v>0</v>
      </c>
      <c r="G15" s="53"/>
      <c r="H15" s="53"/>
    </row>
    <row r="16" ht="51" customHeight="1" spans="1:8">
      <c r="A16" s="54" t="s">
        <v>37</v>
      </c>
      <c r="B16" s="55" t="s">
        <v>38</v>
      </c>
      <c r="C16" s="56" t="s">
        <v>39</v>
      </c>
      <c r="D16" s="57">
        <v>6</v>
      </c>
      <c r="E16" s="48">
        <v>792.34</v>
      </c>
      <c r="F16" s="42">
        <f t="shared" ref="F16:F18" si="2">ROUND(E16*D16,0)</f>
        <v>4754</v>
      </c>
      <c r="G16" s="50" t="s">
        <v>40</v>
      </c>
      <c r="H16" s="58" t="s">
        <v>41</v>
      </c>
    </row>
    <row r="17" ht="51" customHeight="1" spans="1:8">
      <c r="A17" s="54" t="s">
        <v>42</v>
      </c>
      <c r="B17" s="55" t="s">
        <v>43</v>
      </c>
      <c r="C17" s="56" t="s">
        <v>44</v>
      </c>
      <c r="D17" s="57">
        <v>20</v>
      </c>
      <c r="E17" s="48">
        <v>151.53</v>
      </c>
      <c r="F17" s="42">
        <f t="shared" si="2"/>
        <v>3031</v>
      </c>
      <c r="G17" s="50"/>
      <c r="H17" s="58"/>
    </row>
    <row r="18" ht="51" customHeight="1" spans="1:8">
      <c r="A18" s="30" t="s">
        <v>45</v>
      </c>
      <c r="B18" s="55" t="s">
        <v>46</v>
      </c>
      <c r="C18" s="56" t="s">
        <v>47</v>
      </c>
      <c r="D18" s="57">
        <v>100</v>
      </c>
      <c r="E18" s="48">
        <v>315.15</v>
      </c>
      <c r="F18" s="42">
        <f t="shared" si="2"/>
        <v>31515</v>
      </c>
      <c r="G18" s="50"/>
      <c r="H18" s="58"/>
    </row>
    <row r="19" spans="1:8">
      <c r="A19" s="54" t="s">
        <v>48</v>
      </c>
      <c r="B19" s="55" t="s">
        <v>49</v>
      </c>
      <c r="C19" s="56"/>
      <c r="D19" s="59"/>
      <c r="E19" s="48"/>
      <c r="F19" s="42">
        <f t="shared" si="1"/>
        <v>0</v>
      </c>
      <c r="G19" s="43"/>
      <c r="H19" s="44"/>
    </row>
    <row r="20" ht="51" customHeight="1" spans="1:8">
      <c r="A20" s="54" t="s">
        <v>37</v>
      </c>
      <c r="B20" s="55" t="s">
        <v>50</v>
      </c>
      <c r="C20" s="56" t="s">
        <v>39</v>
      </c>
      <c r="D20" s="57">
        <v>3</v>
      </c>
      <c r="E20" s="48">
        <v>1277.85</v>
      </c>
      <c r="F20" s="42">
        <f t="shared" ref="F20:F22" si="3">ROUND(E20*D20,0)</f>
        <v>3834</v>
      </c>
      <c r="G20" s="50" t="s">
        <v>51</v>
      </c>
      <c r="H20" s="58" t="s">
        <v>41</v>
      </c>
    </row>
    <row r="21" ht="51" customHeight="1" spans="1:8">
      <c r="A21" s="54" t="s">
        <v>42</v>
      </c>
      <c r="B21" s="55" t="s">
        <v>52</v>
      </c>
      <c r="C21" s="56" t="s">
        <v>44</v>
      </c>
      <c r="D21" s="57">
        <v>600</v>
      </c>
      <c r="E21" s="48">
        <v>151.53</v>
      </c>
      <c r="F21" s="42">
        <f t="shared" si="3"/>
        <v>90918</v>
      </c>
      <c r="G21" s="50"/>
      <c r="H21" s="58"/>
    </row>
    <row r="22" ht="51" customHeight="1" spans="1:8">
      <c r="A22" s="30" t="s">
        <v>45</v>
      </c>
      <c r="B22" s="55" t="s">
        <v>53</v>
      </c>
      <c r="C22" s="56" t="s">
        <v>47</v>
      </c>
      <c r="D22" s="57">
        <v>200</v>
      </c>
      <c r="E22" s="48">
        <v>463.18</v>
      </c>
      <c r="F22" s="42">
        <f t="shared" si="3"/>
        <v>92636</v>
      </c>
      <c r="G22" s="50"/>
      <c r="H22" s="58"/>
    </row>
    <row r="23" spans="1:8">
      <c r="A23" s="64" t="s">
        <v>54</v>
      </c>
      <c r="B23" s="65"/>
      <c r="C23" s="66"/>
      <c r="D23" s="57"/>
      <c r="E23" s="48"/>
      <c r="F23" s="67">
        <f>SUM(F8:F22)</f>
        <v>1023131</v>
      </c>
      <c r="G23" s="36"/>
      <c r="H23" s="36"/>
    </row>
    <row r="24" spans="1:8">
      <c r="A24" s="30"/>
      <c r="B24" s="26" t="s">
        <v>55</v>
      </c>
      <c r="C24" s="63"/>
      <c r="D24" s="59"/>
      <c r="E24" s="48"/>
      <c r="F24" s="42">
        <f t="shared" ref="F24:F53" si="4">E24*D24</f>
        <v>0</v>
      </c>
      <c r="G24" s="36"/>
      <c r="H24" s="36"/>
    </row>
    <row r="25" spans="1:8">
      <c r="A25" s="68"/>
      <c r="B25" s="36" t="s">
        <v>133</v>
      </c>
      <c r="C25" s="36"/>
      <c r="D25" s="34"/>
      <c r="E25" s="48"/>
      <c r="F25" s="42">
        <f t="shared" si="4"/>
        <v>0</v>
      </c>
      <c r="G25" s="36"/>
      <c r="H25" s="36"/>
    </row>
    <row r="26" ht="29" customHeight="1" spans="1:8">
      <c r="A26" s="78" t="s">
        <v>57</v>
      </c>
      <c r="B26" s="79" t="s">
        <v>58</v>
      </c>
      <c r="C26" s="79"/>
      <c r="D26" s="80"/>
      <c r="E26" s="48"/>
      <c r="F26" s="42"/>
      <c r="G26" s="36"/>
      <c r="H26" s="36"/>
    </row>
    <row r="27" ht="146.25" spans="1:8">
      <c r="A27" s="78" t="s">
        <v>134</v>
      </c>
      <c r="B27" s="100" t="s">
        <v>135</v>
      </c>
      <c r="C27" s="79" t="s">
        <v>61</v>
      </c>
      <c r="D27" s="80">
        <v>2002</v>
      </c>
      <c r="E27" s="101">
        <v>612.94</v>
      </c>
      <c r="F27" s="82">
        <f t="shared" si="4"/>
        <v>1227105.88</v>
      </c>
      <c r="G27" s="102" t="s">
        <v>62</v>
      </c>
      <c r="H27" s="102" t="s">
        <v>136</v>
      </c>
    </row>
    <row r="28" spans="1:8">
      <c r="A28" s="68" t="s">
        <v>137</v>
      </c>
      <c r="B28" s="36" t="s">
        <v>138</v>
      </c>
      <c r="C28" s="36"/>
      <c r="D28" s="34"/>
      <c r="E28" s="48"/>
      <c r="F28" s="42">
        <f t="shared" si="4"/>
        <v>0</v>
      </c>
      <c r="G28" s="36"/>
      <c r="H28" s="36"/>
    </row>
    <row r="29" spans="1:8">
      <c r="A29" s="68" t="s">
        <v>37</v>
      </c>
      <c r="B29" s="36" t="s">
        <v>139</v>
      </c>
      <c r="C29" s="36"/>
      <c r="D29" s="34"/>
      <c r="E29" s="48"/>
      <c r="F29" s="42">
        <f t="shared" si="4"/>
        <v>0</v>
      </c>
      <c r="G29" s="36"/>
      <c r="H29" s="36"/>
    </row>
    <row r="30" ht="56.25" spans="1:8">
      <c r="A30" s="68" t="s">
        <v>140</v>
      </c>
      <c r="B30" s="36" t="s">
        <v>141</v>
      </c>
      <c r="C30" s="36" t="s">
        <v>106</v>
      </c>
      <c r="D30" s="34">
        <v>1358.8</v>
      </c>
      <c r="E30" s="48">
        <v>895.1</v>
      </c>
      <c r="F30" s="42">
        <f t="shared" si="4"/>
        <v>1216261.88</v>
      </c>
      <c r="G30" s="50" t="s">
        <v>142</v>
      </c>
      <c r="H30" s="50" t="s">
        <v>143</v>
      </c>
    </row>
    <row r="31" spans="1:8">
      <c r="A31" s="68" t="s">
        <v>77</v>
      </c>
      <c r="B31" s="36" t="s">
        <v>144</v>
      </c>
      <c r="C31" s="36"/>
      <c r="D31" s="34"/>
      <c r="E31" s="48"/>
      <c r="F31" s="42">
        <f t="shared" si="4"/>
        <v>0</v>
      </c>
      <c r="G31" s="103"/>
      <c r="H31" s="103"/>
    </row>
    <row r="32" ht="56.25" spans="1:8">
      <c r="A32" s="68" t="s">
        <v>100</v>
      </c>
      <c r="B32" s="36" t="s">
        <v>145</v>
      </c>
      <c r="C32" s="36" t="s">
        <v>67</v>
      </c>
      <c r="D32" s="34">
        <v>250768.8</v>
      </c>
      <c r="E32" s="48">
        <v>4.65</v>
      </c>
      <c r="F32" s="42">
        <f t="shared" si="4"/>
        <v>1166074.92</v>
      </c>
      <c r="G32" s="50" t="s">
        <v>146</v>
      </c>
      <c r="H32" s="50" t="s">
        <v>147</v>
      </c>
    </row>
    <row r="33" spans="1:8">
      <c r="A33" s="68" t="s">
        <v>81</v>
      </c>
      <c r="B33" s="36" t="s">
        <v>148</v>
      </c>
      <c r="C33" s="36"/>
      <c r="D33" s="34"/>
      <c r="E33" s="48"/>
      <c r="F33" s="42">
        <f t="shared" si="4"/>
        <v>0</v>
      </c>
      <c r="G33" s="103"/>
      <c r="H33" s="103"/>
    </row>
    <row r="34" ht="56.25" spans="1:8">
      <c r="A34" s="68" t="s">
        <v>100</v>
      </c>
      <c r="B34" s="36" t="s">
        <v>149</v>
      </c>
      <c r="C34" s="36" t="s">
        <v>150</v>
      </c>
      <c r="D34" s="34">
        <v>163800</v>
      </c>
      <c r="E34" s="48">
        <v>8.05</v>
      </c>
      <c r="F34" s="42">
        <f t="shared" si="4"/>
        <v>1318590</v>
      </c>
      <c r="G34" s="50" t="s">
        <v>151</v>
      </c>
      <c r="H34" s="50" t="s">
        <v>152</v>
      </c>
    </row>
    <row r="35" spans="1:8">
      <c r="A35" s="68" t="s">
        <v>64</v>
      </c>
      <c r="B35" s="36" t="s">
        <v>65</v>
      </c>
      <c r="C35" s="36"/>
      <c r="D35" s="34"/>
      <c r="E35" s="70"/>
      <c r="F35" s="42">
        <f t="shared" si="4"/>
        <v>0</v>
      </c>
      <c r="G35" s="103"/>
      <c r="H35" s="103"/>
    </row>
    <row r="36" ht="112.5" spans="1:8">
      <c r="A36" s="68" t="s">
        <v>37</v>
      </c>
      <c r="B36" s="36" t="s">
        <v>66</v>
      </c>
      <c r="C36" s="36" t="s">
        <v>67</v>
      </c>
      <c r="D36" s="34">
        <v>1178137.6</v>
      </c>
      <c r="E36" s="70">
        <v>4.96</v>
      </c>
      <c r="F36" s="42">
        <f t="shared" si="4"/>
        <v>5843562.496</v>
      </c>
      <c r="G36" s="75" t="s">
        <v>68</v>
      </c>
      <c r="H36" s="50" t="s">
        <v>69</v>
      </c>
    </row>
    <row r="37" ht="135" spans="1:8">
      <c r="A37" s="68" t="s">
        <v>42</v>
      </c>
      <c r="B37" s="36" t="s">
        <v>70</v>
      </c>
      <c r="C37" s="36" t="s">
        <v>67</v>
      </c>
      <c r="D37" s="34">
        <v>1178137.6</v>
      </c>
      <c r="E37" s="70">
        <v>24.29</v>
      </c>
      <c r="F37" s="42">
        <f t="shared" si="4"/>
        <v>28616962.304</v>
      </c>
      <c r="G37" s="75" t="s">
        <v>71</v>
      </c>
      <c r="H37" s="50" t="s">
        <v>72</v>
      </c>
    </row>
    <row r="38" ht="22.5" spans="1:8">
      <c r="A38" s="68" t="s">
        <v>45</v>
      </c>
      <c r="B38" s="36" t="s">
        <v>153</v>
      </c>
      <c r="C38" s="36" t="s">
        <v>154</v>
      </c>
      <c r="D38" s="34">
        <v>56</v>
      </c>
      <c r="E38" s="70">
        <v>8342.73</v>
      </c>
      <c r="F38" s="42">
        <f t="shared" si="4"/>
        <v>467192.88</v>
      </c>
      <c r="G38" s="75" t="s">
        <v>155</v>
      </c>
      <c r="H38" s="50" t="s">
        <v>156</v>
      </c>
    </row>
    <row r="39" ht="56.25" spans="1:8">
      <c r="A39" s="68" t="s">
        <v>59</v>
      </c>
      <c r="B39" s="36" t="s">
        <v>73</v>
      </c>
      <c r="C39" s="36" t="s">
        <v>74</v>
      </c>
      <c r="D39" s="34">
        <v>1870.7</v>
      </c>
      <c r="E39" s="70">
        <v>576.61</v>
      </c>
      <c r="F39" s="42">
        <f t="shared" si="4"/>
        <v>1078664.327</v>
      </c>
      <c r="G39" s="75" t="s">
        <v>75</v>
      </c>
      <c r="H39" s="44" t="s">
        <v>76</v>
      </c>
    </row>
    <row r="40" ht="33.75" spans="1:8">
      <c r="A40" s="68" t="s">
        <v>77</v>
      </c>
      <c r="B40" s="36" t="s">
        <v>78</v>
      </c>
      <c r="C40" s="36" t="s">
        <v>74</v>
      </c>
      <c r="D40" s="34">
        <v>322.1</v>
      </c>
      <c r="E40" s="70">
        <v>97.53</v>
      </c>
      <c r="F40" s="42">
        <f t="shared" si="4"/>
        <v>31414.413</v>
      </c>
      <c r="G40" s="75" t="s">
        <v>79</v>
      </c>
      <c r="H40" s="44" t="s">
        <v>80</v>
      </c>
    </row>
    <row r="41" ht="22.5" spans="1:8">
      <c r="A41" s="68" t="s">
        <v>81</v>
      </c>
      <c r="B41" s="36" t="s">
        <v>82</v>
      </c>
      <c r="C41" s="36" t="s">
        <v>74</v>
      </c>
      <c r="D41" s="34">
        <v>322.1</v>
      </c>
      <c r="E41" s="70">
        <v>41.41</v>
      </c>
      <c r="F41" s="42">
        <f t="shared" si="4"/>
        <v>13338.161</v>
      </c>
      <c r="G41" s="74" t="s">
        <v>83</v>
      </c>
      <c r="H41" s="76" t="s">
        <v>84</v>
      </c>
    </row>
    <row r="42" spans="1:8">
      <c r="A42" s="68" t="s">
        <v>85</v>
      </c>
      <c r="B42" s="36" t="s">
        <v>86</v>
      </c>
      <c r="C42" s="36"/>
      <c r="D42" s="34"/>
      <c r="E42" s="70"/>
      <c r="F42" s="42">
        <f t="shared" si="4"/>
        <v>0</v>
      </c>
      <c r="G42" s="103"/>
      <c r="H42" s="103"/>
    </row>
    <row r="43" ht="33.75" spans="1:8">
      <c r="A43" s="68" t="s">
        <v>37</v>
      </c>
      <c r="B43" s="36" t="s">
        <v>87</v>
      </c>
      <c r="C43" s="36" t="s">
        <v>61</v>
      </c>
      <c r="D43" s="34">
        <v>434.6</v>
      </c>
      <c r="E43" s="70">
        <v>29.76</v>
      </c>
      <c r="F43" s="42">
        <f t="shared" si="4"/>
        <v>12933.696</v>
      </c>
      <c r="G43" s="50" t="s">
        <v>88</v>
      </c>
      <c r="H43" s="50" t="s">
        <v>89</v>
      </c>
    </row>
    <row r="44" ht="45" spans="1:8">
      <c r="A44" s="68" t="s">
        <v>42</v>
      </c>
      <c r="B44" s="36" t="s">
        <v>90</v>
      </c>
      <c r="C44" s="36" t="s">
        <v>61</v>
      </c>
      <c r="D44" s="34">
        <v>107.4</v>
      </c>
      <c r="E44" s="70">
        <v>77.25</v>
      </c>
      <c r="F44" s="42">
        <f t="shared" si="4"/>
        <v>8296.65</v>
      </c>
      <c r="G44" s="50" t="s">
        <v>88</v>
      </c>
      <c r="H44" s="50" t="s">
        <v>91</v>
      </c>
    </row>
    <row r="45" spans="1:8">
      <c r="A45" s="68" t="s">
        <v>92</v>
      </c>
      <c r="B45" s="36" t="s">
        <v>93</v>
      </c>
      <c r="C45" s="36"/>
      <c r="D45" s="34"/>
      <c r="E45" s="70"/>
      <c r="F45" s="42">
        <f t="shared" si="4"/>
        <v>0</v>
      </c>
      <c r="G45" s="103"/>
      <c r="H45" s="103"/>
    </row>
    <row r="46" ht="33.75" spans="1:8">
      <c r="A46" s="68" t="s">
        <v>37</v>
      </c>
      <c r="B46" s="36" t="s">
        <v>94</v>
      </c>
      <c r="C46" s="36" t="s">
        <v>74</v>
      </c>
      <c r="D46" s="34">
        <v>8.9</v>
      </c>
      <c r="E46" s="70">
        <v>65.88</v>
      </c>
      <c r="F46" s="42">
        <f t="shared" si="4"/>
        <v>586.332</v>
      </c>
      <c r="G46" s="50" t="s">
        <v>95</v>
      </c>
      <c r="H46" s="50" t="s">
        <v>96</v>
      </c>
    </row>
    <row r="47" spans="1:8">
      <c r="A47" s="68" t="s">
        <v>97</v>
      </c>
      <c r="B47" s="36" t="s">
        <v>98</v>
      </c>
      <c r="C47" s="36"/>
      <c r="D47" s="34"/>
      <c r="E47" s="70"/>
      <c r="F47" s="42">
        <f t="shared" si="4"/>
        <v>0</v>
      </c>
      <c r="G47" s="103"/>
      <c r="H47" s="103"/>
    </row>
    <row r="48" spans="1:8">
      <c r="A48" s="68" t="s">
        <v>37</v>
      </c>
      <c r="B48" s="36" t="s">
        <v>99</v>
      </c>
      <c r="C48" s="36"/>
      <c r="D48" s="34"/>
      <c r="E48" s="70"/>
      <c r="F48" s="42">
        <f t="shared" si="4"/>
        <v>0</v>
      </c>
      <c r="G48" s="103"/>
      <c r="H48" s="103"/>
    </row>
    <row r="49" ht="33.75" spans="1:8 16359:16380">
      <c r="A49" s="68" t="s">
        <v>100</v>
      </c>
      <c r="B49" s="36" t="s">
        <v>101</v>
      </c>
      <c r="C49" s="36" t="s">
        <v>74</v>
      </c>
      <c r="D49" s="34">
        <v>544.13</v>
      </c>
      <c r="E49" s="70">
        <v>463.52</v>
      </c>
      <c r="F49" s="42">
        <f t="shared" si="4"/>
        <v>252215.1376</v>
      </c>
      <c r="G49" s="50" t="s">
        <v>102</v>
      </c>
      <c r="H49" s="50" t="s">
        <v>103</v>
      </c>
    </row>
    <row r="50" ht="56.25" spans="1:8 16359:16380">
      <c r="A50" s="68" t="s">
        <v>104</v>
      </c>
      <c r="B50" s="36" t="s">
        <v>105</v>
      </c>
      <c r="C50" s="36" t="s">
        <v>106</v>
      </c>
      <c r="D50" s="34">
        <v>707.37</v>
      </c>
      <c r="E50" s="70">
        <v>123.61</v>
      </c>
      <c r="F50" s="42">
        <f t="shared" si="4"/>
        <v>87438.0057</v>
      </c>
      <c r="G50" s="50" t="s">
        <v>107</v>
      </c>
      <c r="H50" s="50" t="s">
        <v>108</v>
      </c>
    </row>
    <row r="51" ht="56.25" spans="1:8 16359:16380">
      <c r="A51" s="68" t="s">
        <v>45</v>
      </c>
      <c r="B51" s="36" t="s">
        <v>157</v>
      </c>
      <c r="C51" s="36" t="s">
        <v>106</v>
      </c>
      <c r="D51" s="34">
        <v>1358.8</v>
      </c>
      <c r="E51" s="70">
        <v>308.93</v>
      </c>
      <c r="F51" s="42">
        <f t="shared" si="4"/>
        <v>419774.084</v>
      </c>
      <c r="G51" s="50" t="s">
        <v>158</v>
      </c>
      <c r="H51" s="50" t="s">
        <v>159</v>
      </c>
    </row>
    <row r="52" spans="1:8 16359:16380">
      <c r="A52" s="68" t="s">
        <v>109</v>
      </c>
      <c r="B52" s="36" t="s">
        <v>110</v>
      </c>
      <c r="C52" s="36"/>
      <c r="D52" s="34"/>
      <c r="E52" s="70"/>
      <c r="F52" s="42">
        <f t="shared" si="4"/>
        <v>0</v>
      </c>
      <c r="G52" s="98"/>
      <c r="H52" s="36"/>
    </row>
    <row r="53" ht="78.75" spans="1:8 16359:16380">
      <c r="A53" s="68" t="s">
        <v>77</v>
      </c>
      <c r="B53" s="36" t="s">
        <v>111</v>
      </c>
      <c r="C53" s="36" t="s">
        <v>112</v>
      </c>
      <c r="D53" s="34">
        <v>180</v>
      </c>
      <c r="E53" s="70">
        <v>2600.12</v>
      </c>
      <c r="F53" s="42">
        <f t="shared" si="4"/>
        <v>468021.6</v>
      </c>
      <c r="G53" s="104" t="s">
        <v>113</v>
      </c>
      <c r="H53" s="104" t="s">
        <v>114</v>
      </c>
    </row>
    <row r="54" s="5" customFormat="1" spans="1:8 16359:16380">
      <c r="A54" s="64" t="s">
        <v>115</v>
      </c>
      <c r="B54" s="65"/>
      <c r="C54" s="66"/>
      <c r="D54" s="77"/>
      <c r="E54" s="52"/>
      <c r="F54" s="67">
        <f>SUM(F24:F53)</f>
        <v>42228432.7663</v>
      </c>
      <c r="G54" s="98"/>
      <c r="H54" s="36"/>
    </row>
    <row r="55" spans="1:8 16359:16380">
      <c r="A55" s="68"/>
      <c r="B55" s="26" t="s">
        <v>116</v>
      </c>
      <c r="C55" s="36"/>
      <c r="D55" s="34"/>
      <c r="E55" s="70"/>
      <c r="F55" s="42">
        <f t="shared" ref="F55:F60" si="5">E55*D55</f>
        <v>0</v>
      </c>
      <c r="G55" s="98"/>
      <c r="H55" s="36"/>
    </row>
    <row r="56" spans="1:8 16359:16380">
      <c r="A56" s="68"/>
      <c r="B56" s="36" t="s">
        <v>133</v>
      </c>
      <c r="C56" s="36"/>
      <c r="D56" s="34"/>
      <c r="E56" s="70"/>
      <c r="F56" s="42">
        <f t="shared" si="5"/>
        <v>0</v>
      </c>
      <c r="G56" s="98"/>
      <c r="H56" s="36"/>
    </row>
    <row r="57" ht="30" customHeight="1" spans="1:8 16359:16380">
      <c r="A57" s="78">
        <v>602</v>
      </c>
      <c r="B57" s="79" t="s">
        <v>58</v>
      </c>
      <c r="C57" s="79"/>
      <c r="D57" s="105"/>
      <c r="E57" s="81"/>
      <c r="F57" s="82"/>
      <c r="G57" s="106"/>
      <c r="H57" s="79"/>
    </row>
    <row r="58" ht="84" spans="1:8 16359:16380">
      <c r="A58" s="78" t="s">
        <v>117</v>
      </c>
      <c r="B58" s="79" t="s">
        <v>118</v>
      </c>
      <c r="C58" s="79" t="s">
        <v>61</v>
      </c>
      <c r="D58" s="80">
        <v>2002</v>
      </c>
      <c r="E58" s="84">
        <f>300*1.09</f>
        <v>327</v>
      </c>
      <c r="F58" s="82">
        <f t="shared" si="5"/>
        <v>654654</v>
      </c>
      <c r="G58" s="85" t="s">
        <v>119</v>
      </c>
      <c r="H58" s="85" t="s">
        <v>120</v>
      </c>
    </row>
    <row r="59" spans="1:8 16359:16380">
      <c r="A59" s="68" t="s">
        <v>121</v>
      </c>
      <c r="B59" s="36" t="s">
        <v>122</v>
      </c>
      <c r="C59" s="36"/>
      <c r="D59" s="34"/>
      <c r="E59" s="70"/>
      <c r="F59" s="42">
        <f t="shared" si="5"/>
        <v>0</v>
      </c>
      <c r="G59" s="50"/>
      <c r="H59" s="50"/>
    </row>
    <row r="60" ht="45" spans="1:8 16359:16380">
      <c r="A60" s="68" t="s">
        <v>123</v>
      </c>
      <c r="B60" s="36" t="s">
        <v>124</v>
      </c>
      <c r="C60" s="36" t="s">
        <v>67</v>
      </c>
      <c r="D60" s="34">
        <v>59530</v>
      </c>
      <c r="E60" s="70">
        <v>0.6</v>
      </c>
      <c r="F60" s="42">
        <f t="shared" si="5"/>
        <v>35718</v>
      </c>
      <c r="G60" s="50" t="s">
        <v>125</v>
      </c>
      <c r="H60" s="50" t="s">
        <v>126</v>
      </c>
    </row>
    <row r="61" s="5" customFormat="1" spans="1:8 16359:16380">
      <c r="A61" s="64" t="s">
        <v>127</v>
      </c>
      <c r="B61" s="65"/>
      <c r="C61" s="66"/>
      <c r="D61" s="77"/>
      <c r="E61" s="52"/>
      <c r="F61" s="67">
        <f>SUM(F58:F60)</f>
        <v>690372</v>
      </c>
      <c r="G61" s="53"/>
      <c r="H61" s="53"/>
    </row>
    <row r="62" s="5" customFormat="1" spans="1:8 16359:16380">
      <c r="A62" s="64" t="s">
        <v>128</v>
      </c>
      <c r="B62" s="65"/>
      <c r="C62" s="66"/>
      <c r="D62" s="77"/>
      <c r="E62" s="52"/>
      <c r="F62" s="67">
        <f>F61+F23+F54</f>
        <v>43941935.7663</v>
      </c>
      <c r="G62" s="53"/>
      <c r="H62" s="53"/>
    </row>
    <row r="63" s="6" customFormat="1" ht="22" customHeight="1" spans="1:8 16359:16380">
      <c r="A63" s="86"/>
      <c r="B63" s="87"/>
      <c r="C63" s="88"/>
      <c r="D63" s="88"/>
      <c r="E63" s="89"/>
      <c r="F63" s="89"/>
      <c r="G63" s="90"/>
      <c r="H63" s="90"/>
      <c r="XEE63" s="83"/>
      <c r="XEF63" s="83"/>
      <c r="XEG63" s="83"/>
      <c r="XEH63" s="83"/>
      <c r="XEI63" s="83"/>
      <c r="XEJ63" s="83"/>
      <c r="XEK63" s="83"/>
      <c r="XEL63" s="83"/>
      <c r="XEM63" s="83"/>
      <c r="XEN63" s="83"/>
      <c r="XEO63" s="83"/>
      <c r="XEP63" s="83"/>
      <c r="XEQ63" s="83"/>
      <c r="XER63" s="83"/>
      <c r="XES63" s="83"/>
      <c r="XET63" s="83"/>
      <c r="XEU63" s="83"/>
      <c r="XEV63" s="83"/>
      <c r="XEW63" s="83"/>
      <c r="XEX63" s="83"/>
      <c r="XEY63" s="83"/>
      <c r="XEZ63" s="83"/>
    </row>
  </sheetData>
  <sheetProtection formatCells="0" formatColumns="0" formatRows="0" insertRows="0" insertColumns="0" insertHyperlinks="0" deleteColumns="0" deleteRows="0" sort="0" autoFilter="0" pivotTables="0"/>
  <mergeCells count="14">
    <mergeCell ref="A1:H1"/>
    <mergeCell ref="D4:H4"/>
    <mergeCell ref="A23:C23"/>
    <mergeCell ref="A54:C54"/>
    <mergeCell ref="A61:C61"/>
    <mergeCell ref="A62:C62"/>
    <mergeCell ref="A4:A5"/>
    <mergeCell ref="B4:B5"/>
    <mergeCell ref="C4:C5"/>
    <mergeCell ref="G16:G18"/>
    <mergeCell ref="G20:G22"/>
    <mergeCell ref="H16:H18"/>
    <mergeCell ref="H20:H22"/>
    <mergeCell ref="A2:H3"/>
  </mergeCells>
  <pageMargins left="0.708661417322835" right="0.708661417322835" top="0.748031496062992" bottom="0.748031496062992" header="0.31496062992126" footer="0.31496062992126"/>
  <pageSetup paperSize="9" scale="74"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55"/>
  <sheetViews>
    <sheetView showZeros="0" tabSelected="1" workbookViewId="0">
      <pane xSplit="3" ySplit="5" topLeftCell="D44" activePane="bottomRight" state="frozen"/>
      <selection/>
      <selection pane="topRight"/>
      <selection pane="bottomLeft"/>
      <selection pane="bottomRight" activeCell="C55" sqref="C55"/>
    </sheetView>
  </sheetViews>
  <sheetFormatPr defaultColWidth="9" defaultRowHeight="13.5"/>
  <cols>
    <col min="1" max="1" width="8.88333333333333" style="7" customWidth="1"/>
    <col min="2" max="2" width="34.025" style="8" customWidth="1"/>
    <col min="3" max="3" width="7.225" style="8" customWidth="1"/>
    <col min="4" max="4" width="10" style="9" customWidth="1"/>
    <col min="5" max="5" width="11.125" style="9" customWidth="1"/>
    <col min="6" max="6" width="10.625" style="10" customWidth="1"/>
    <col min="7" max="7" width="28.25" style="8" customWidth="1"/>
    <col min="8" max="8" width="38" style="8" customWidth="1"/>
    <col min="9" max="16382" width="9" style="8"/>
    <col min="16383" max="16384" width="9" style="11"/>
  </cols>
  <sheetData>
    <row r="1" ht="23" customHeight="1" spans="1:8">
      <c r="A1" s="12" t="s">
        <v>0</v>
      </c>
      <c r="B1" s="12"/>
      <c r="C1" s="12"/>
      <c r="D1" s="12"/>
      <c r="E1" s="12"/>
      <c r="F1" s="12"/>
      <c r="G1" s="12"/>
      <c r="H1" s="12"/>
    </row>
    <row r="2" ht="21" customHeight="1" spans="1:8">
      <c r="A2" s="13" t="s">
        <v>160</v>
      </c>
      <c r="B2" s="14"/>
      <c r="C2" s="14"/>
      <c r="D2" s="14"/>
      <c r="E2" s="14"/>
      <c r="F2" s="14"/>
      <c r="G2" s="14"/>
      <c r="H2" s="14"/>
    </row>
    <row r="3" ht="21" customHeight="1" spans="1:8">
      <c r="A3" s="14"/>
      <c r="B3" s="14"/>
      <c r="C3" s="14"/>
      <c r="D3" s="14"/>
      <c r="E3" s="14"/>
      <c r="F3" s="14"/>
      <c r="G3" s="14"/>
      <c r="H3" s="14"/>
    </row>
    <row r="4" ht="40.8" customHeight="1" spans="1:8">
      <c r="A4" s="15" t="s">
        <v>2</v>
      </c>
      <c r="B4" s="16" t="s">
        <v>3</v>
      </c>
      <c r="C4" s="17" t="s">
        <v>4</v>
      </c>
      <c r="D4" s="18" t="s">
        <v>5</v>
      </c>
      <c r="E4" s="19"/>
      <c r="F4" s="19"/>
      <c r="G4" s="19"/>
      <c r="H4" s="20"/>
    </row>
    <row r="5" s="1" customFormat="1" ht="33" customHeight="1" spans="1:8">
      <c r="A5" s="15"/>
      <c r="B5" s="16"/>
      <c r="C5" s="17"/>
      <c r="D5" s="21" t="s">
        <v>6</v>
      </c>
      <c r="E5" s="22" t="s">
        <v>7</v>
      </c>
      <c r="F5" s="23" t="s">
        <v>8</v>
      </c>
      <c r="G5" s="24" t="s">
        <v>9</v>
      </c>
      <c r="H5" s="24" t="s">
        <v>10</v>
      </c>
    </row>
    <row r="6" s="2" customFormat="1" ht="17" customHeight="1" spans="1:8">
      <c r="A6" s="25"/>
      <c r="B6" s="26" t="s">
        <v>11</v>
      </c>
      <c r="C6" s="17"/>
      <c r="D6" s="27"/>
      <c r="E6" s="27"/>
      <c r="F6" s="28"/>
      <c r="G6" s="29"/>
      <c r="H6" s="29"/>
    </row>
    <row r="7" spans="1:8">
      <c r="A7" s="30" t="s">
        <v>12</v>
      </c>
      <c r="B7" s="31" t="s">
        <v>13</v>
      </c>
      <c r="C7" s="32"/>
      <c r="D7" s="33"/>
      <c r="E7" s="34"/>
      <c r="F7" s="35"/>
      <c r="G7" s="36"/>
      <c r="H7" s="36"/>
    </row>
    <row r="8" s="3" customFormat="1" ht="135" spans="1:8">
      <c r="A8" s="37" t="s">
        <v>14</v>
      </c>
      <c r="B8" s="38" t="s">
        <v>15</v>
      </c>
      <c r="C8" s="39" t="s">
        <v>16</v>
      </c>
      <c r="D8" s="40">
        <v>1</v>
      </c>
      <c r="E8" s="41" cm="1">
        <f t="array" ref="E8">SUMPRODUCT(D11:D48,E11:E48)*0.015</f>
        <v>618391.26486</v>
      </c>
      <c r="F8" s="42">
        <f t="shared" ref="F8:F12" si="0">ROUND(E8*D8,0)</f>
        <v>618391</v>
      </c>
      <c r="G8" s="43" t="s">
        <v>17</v>
      </c>
      <c r="H8" s="44" t="s">
        <v>18</v>
      </c>
    </row>
    <row r="9" spans="1:8">
      <c r="A9" s="30" t="s">
        <v>19</v>
      </c>
      <c r="B9" s="31" t="s">
        <v>20</v>
      </c>
      <c r="C9" s="32"/>
      <c r="D9" s="33"/>
      <c r="E9" s="34"/>
      <c r="F9" s="42">
        <f t="shared" ref="F9:F13" si="1">E9*D9</f>
        <v>0</v>
      </c>
      <c r="G9" s="36"/>
      <c r="H9" s="36"/>
    </row>
    <row r="10" spans="1:8">
      <c r="A10" s="30" t="s">
        <v>21</v>
      </c>
      <c r="B10" s="31" t="s">
        <v>22</v>
      </c>
      <c r="C10" s="32"/>
      <c r="D10" s="33"/>
      <c r="E10" s="34"/>
      <c r="F10" s="42">
        <f t="shared" si="1"/>
        <v>0</v>
      </c>
      <c r="G10" s="36"/>
      <c r="H10" s="36"/>
    </row>
    <row r="11" s="4" customFormat="1" ht="123.75" spans="1:8">
      <c r="A11" s="45" t="s">
        <v>161</v>
      </c>
      <c r="B11" s="46" t="s">
        <v>162</v>
      </c>
      <c r="C11" s="47" t="s">
        <v>16</v>
      </c>
      <c r="D11" s="33">
        <v>1</v>
      </c>
      <c r="E11" s="34">
        <v>113400</v>
      </c>
      <c r="F11" s="42">
        <f t="shared" si="0"/>
        <v>113400</v>
      </c>
      <c r="G11" s="43" t="s">
        <v>25</v>
      </c>
      <c r="H11" s="44" t="s">
        <v>26</v>
      </c>
    </row>
    <row r="12" s="4" customFormat="1" ht="123.75" spans="1:8">
      <c r="A12" s="45" t="s">
        <v>163</v>
      </c>
      <c r="B12" s="46" t="s">
        <v>164</v>
      </c>
      <c r="C12" s="47" t="s">
        <v>16</v>
      </c>
      <c r="D12" s="33">
        <v>1</v>
      </c>
      <c r="E12" s="48">
        <v>56700</v>
      </c>
      <c r="F12" s="42">
        <f t="shared" si="0"/>
        <v>56700</v>
      </c>
      <c r="G12" s="43" t="s">
        <v>25</v>
      </c>
      <c r="H12" s="44" t="s">
        <v>26</v>
      </c>
    </row>
    <row r="13" s="4" customFormat="1" spans="1:8">
      <c r="A13" s="45" t="s">
        <v>27</v>
      </c>
      <c r="B13" s="46" t="s">
        <v>28</v>
      </c>
      <c r="C13" s="47"/>
      <c r="D13" s="33"/>
      <c r="E13" s="48"/>
      <c r="F13" s="42">
        <f t="shared" si="1"/>
        <v>0</v>
      </c>
      <c r="G13" s="49"/>
      <c r="H13" s="49"/>
    </row>
    <row r="14" s="4" customFormat="1" ht="84" customHeight="1" spans="1:8">
      <c r="A14" s="45" t="s">
        <v>29</v>
      </c>
      <c r="B14" s="46" t="s">
        <v>165</v>
      </c>
      <c r="C14" s="47" t="s">
        <v>16</v>
      </c>
      <c r="D14" s="33">
        <v>1</v>
      </c>
      <c r="E14" s="48">
        <v>64297.8</v>
      </c>
      <c r="F14" s="42">
        <f t="shared" ref="F14:F20" si="2">ROUND(E14*D14,0)</f>
        <v>64298</v>
      </c>
      <c r="G14" s="50" t="s">
        <v>31</v>
      </c>
      <c r="H14" s="50" t="s">
        <v>32</v>
      </c>
    </row>
    <row r="15" s="4" customFormat="1" ht="84" customHeight="1" spans="1:8">
      <c r="A15" s="45" t="s">
        <v>29</v>
      </c>
      <c r="B15" s="46" t="s">
        <v>166</v>
      </c>
      <c r="C15" s="47" t="s">
        <v>16</v>
      </c>
      <c r="D15" s="33">
        <v>1</v>
      </c>
      <c r="E15" s="48">
        <v>9222.26</v>
      </c>
      <c r="F15" s="42">
        <f t="shared" si="2"/>
        <v>9222</v>
      </c>
      <c r="G15" s="50" t="s">
        <v>31</v>
      </c>
      <c r="H15" s="50" t="s">
        <v>32</v>
      </c>
    </row>
    <row r="16" s="4" customFormat="1" spans="1:8">
      <c r="A16" s="45" t="s">
        <v>33</v>
      </c>
      <c r="B16" s="46" t="s">
        <v>34</v>
      </c>
      <c r="C16" s="47"/>
      <c r="D16" s="33"/>
      <c r="E16" s="48"/>
      <c r="F16" s="42">
        <f t="shared" ref="F16:F21" si="3">E16*D16</f>
        <v>0</v>
      </c>
      <c r="G16" s="49"/>
      <c r="H16" s="49"/>
    </row>
    <row r="17" s="5" customFormat="1" ht="17" customHeight="1" spans="1:8">
      <c r="A17" s="50" t="s">
        <v>35</v>
      </c>
      <c r="B17" s="46" t="s">
        <v>36</v>
      </c>
      <c r="C17" s="50"/>
      <c r="D17" s="51"/>
      <c r="E17" s="52"/>
      <c r="F17" s="42">
        <f t="shared" si="3"/>
        <v>0</v>
      </c>
      <c r="G17" s="53"/>
      <c r="H17" s="53"/>
    </row>
    <row r="18" ht="53" customHeight="1" spans="1:8">
      <c r="A18" s="54" t="s">
        <v>37</v>
      </c>
      <c r="B18" s="55" t="s">
        <v>38</v>
      </c>
      <c r="C18" s="56" t="s">
        <v>39</v>
      </c>
      <c r="D18" s="57">
        <v>20</v>
      </c>
      <c r="E18" s="48">
        <v>792.34</v>
      </c>
      <c r="F18" s="42">
        <f t="shared" si="2"/>
        <v>15847</v>
      </c>
      <c r="G18" s="50" t="s">
        <v>40</v>
      </c>
      <c r="H18" s="58" t="s">
        <v>41</v>
      </c>
    </row>
    <row r="19" ht="53" customHeight="1" spans="1:8">
      <c r="A19" s="54" t="s">
        <v>42</v>
      </c>
      <c r="B19" s="55" t="s">
        <v>43</v>
      </c>
      <c r="C19" s="56" t="s">
        <v>44</v>
      </c>
      <c r="D19" s="57">
        <v>20</v>
      </c>
      <c r="E19" s="48">
        <v>151.53</v>
      </c>
      <c r="F19" s="42">
        <f t="shared" si="2"/>
        <v>3031</v>
      </c>
      <c r="G19" s="50"/>
      <c r="H19" s="58"/>
    </row>
    <row r="20" ht="53" customHeight="1" spans="1:8">
      <c r="A20" s="30" t="s">
        <v>45</v>
      </c>
      <c r="B20" s="55" t="s">
        <v>46</v>
      </c>
      <c r="C20" s="56" t="s">
        <v>47</v>
      </c>
      <c r="D20" s="57">
        <v>20</v>
      </c>
      <c r="E20" s="48">
        <v>315.15</v>
      </c>
      <c r="F20" s="42">
        <f t="shared" si="2"/>
        <v>6303</v>
      </c>
      <c r="G20" s="50"/>
      <c r="H20" s="58"/>
    </row>
    <row r="21" spans="1:8">
      <c r="A21" s="54" t="s">
        <v>48</v>
      </c>
      <c r="B21" s="55" t="s">
        <v>49</v>
      </c>
      <c r="C21" s="56"/>
      <c r="D21" s="59"/>
      <c r="E21" s="48"/>
      <c r="F21" s="42">
        <f t="shared" si="3"/>
        <v>0</v>
      </c>
      <c r="G21" s="36"/>
      <c r="H21" s="36"/>
    </row>
    <row r="22" ht="50" customHeight="1" spans="1:8">
      <c r="A22" s="60" t="s">
        <v>37</v>
      </c>
      <c r="B22" s="61" t="s">
        <v>50</v>
      </c>
      <c r="C22" s="56" t="s">
        <v>39</v>
      </c>
      <c r="D22" s="59">
        <v>20</v>
      </c>
      <c r="E22" s="48">
        <v>1277.85</v>
      </c>
      <c r="F22" s="42">
        <f t="shared" ref="F22:F24" si="4">ROUND(E22*D22,0)</f>
        <v>25557</v>
      </c>
      <c r="G22" s="50" t="s">
        <v>51</v>
      </c>
      <c r="H22" s="58" t="s">
        <v>41</v>
      </c>
    </row>
    <row r="23" ht="50" customHeight="1" spans="1:8">
      <c r="A23" s="60" t="s">
        <v>42</v>
      </c>
      <c r="B23" s="62" t="s">
        <v>52</v>
      </c>
      <c r="C23" s="63" t="s">
        <v>44</v>
      </c>
      <c r="D23" s="57">
        <v>20</v>
      </c>
      <c r="E23" s="48">
        <v>151.53</v>
      </c>
      <c r="F23" s="42">
        <f t="shared" si="4"/>
        <v>3031</v>
      </c>
      <c r="G23" s="50"/>
      <c r="H23" s="58"/>
    </row>
    <row r="24" ht="50" customHeight="1" spans="1:8">
      <c r="A24" s="54" t="s">
        <v>45</v>
      </c>
      <c r="B24" s="62" t="s">
        <v>53</v>
      </c>
      <c r="C24" s="63" t="s">
        <v>47</v>
      </c>
      <c r="D24" s="57">
        <v>20</v>
      </c>
      <c r="E24" s="48">
        <v>463.18</v>
      </c>
      <c r="F24" s="42">
        <f t="shared" si="4"/>
        <v>9264</v>
      </c>
      <c r="G24" s="50"/>
      <c r="H24" s="58"/>
    </row>
    <row r="25" spans="1:8">
      <c r="A25" s="64" t="s">
        <v>54</v>
      </c>
      <c r="B25" s="65"/>
      <c r="C25" s="66"/>
      <c r="D25" s="57"/>
      <c r="E25" s="48"/>
      <c r="F25" s="67">
        <f>SUM(F8:F24)</f>
        <v>925044</v>
      </c>
      <c r="G25" s="36"/>
      <c r="H25" s="36"/>
    </row>
    <row r="26" spans="1:8">
      <c r="A26" s="30"/>
      <c r="B26" s="26" t="s">
        <v>55</v>
      </c>
      <c r="C26" s="63"/>
      <c r="D26" s="59"/>
      <c r="E26" s="48"/>
      <c r="F26" s="42">
        <f t="shared" ref="F26:F47" si="5">E26*D26</f>
        <v>0</v>
      </c>
      <c r="G26" s="36"/>
      <c r="H26" s="36"/>
    </row>
    <row r="27" spans="1:8">
      <c r="A27" s="68"/>
      <c r="B27" s="36" t="s">
        <v>167</v>
      </c>
      <c r="C27" s="36"/>
      <c r="D27" s="69"/>
      <c r="E27" s="70"/>
      <c r="F27" s="42">
        <f t="shared" si="5"/>
        <v>0</v>
      </c>
      <c r="G27" s="36"/>
      <c r="H27" s="36"/>
    </row>
    <row r="28" spans="1:8">
      <c r="A28" s="68" t="s">
        <v>64</v>
      </c>
      <c r="B28" s="36" t="s">
        <v>65</v>
      </c>
      <c r="C28" s="36"/>
      <c r="D28" s="69"/>
      <c r="E28" s="70"/>
      <c r="F28" s="42">
        <f t="shared" si="5"/>
        <v>0</v>
      </c>
      <c r="G28" s="36"/>
      <c r="H28" s="36"/>
    </row>
    <row r="29" ht="101.25" spans="1:8">
      <c r="A29" s="68" t="s">
        <v>37</v>
      </c>
      <c r="B29" s="36" t="s">
        <v>66</v>
      </c>
      <c r="C29" s="36" t="s">
        <v>67</v>
      </c>
      <c r="D29" s="69">
        <v>1300508</v>
      </c>
      <c r="E29" s="70">
        <v>4.92</v>
      </c>
      <c r="F29" s="42">
        <f t="shared" si="5"/>
        <v>6398499.36</v>
      </c>
      <c r="G29" s="43" t="s">
        <v>68</v>
      </c>
      <c r="H29" s="44" t="s">
        <v>69</v>
      </c>
    </row>
    <row r="30" ht="123.75" spans="1:8">
      <c r="A30" s="68" t="s">
        <v>42</v>
      </c>
      <c r="B30" s="36" t="s">
        <v>70</v>
      </c>
      <c r="C30" s="36" t="s">
        <v>67</v>
      </c>
      <c r="D30" s="69">
        <v>1300508</v>
      </c>
      <c r="E30" s="70">
        <v>24.23</v>
      </c>
      <c r="F30" s="42">
        <f t="shared" si="5"/>
        <v>31511308.84</v>
      </c>
      <c r="G30" s="43" t="s">
        <v>71</v>
      </c>
      <c r="H30" s="44" t="s">
        <v>72</v>
      </c>
    </row>
    <row r="31" ht="45" spans="1:8">
      <c r="A31" s="68" t="s">
        <v>59</v>
      </c>
      <c r="B31" s="71" t="s">
        <v>73</v>
      </c>
      <c r="C31" s="36" t="s">
        <v>74</v>
      </c>
      <c r="D31" s="69">
        <v>1724.1</v>
      </c>
      <c r="E31" s="70">
        <v>576.61</v>
      </c>
      <c r="F31" s="42">
        <f t="shared" si="5"/>
        <v>994133.301</v>
      </c>
      <c r="G31" s="43" t="s">
        <v>75</v>
      </c>
      <c r="H31" s="44" t="s">
        <v>76</v>
      </c>
    </row>
    <row r="32" ht="36" customHeight="1" spans="1:8">
      <c r="A32" s="68" t="s">
        <v>77</v>
      </c>
      <c r="B32" s="36" t="s">
        <v>78</v>
      </c>
      <c r="C32" s="36" t="s">
        <v>74</v>
      </c>
      <c r="D32" s="69">
        <v>288.4</v>
      </c>
      <c r="E32" s="70">
        <v>97.54</v>
      </c>
      <c r="F32" s="42">
        <f t="shared" si="5"/>
        <v>28130.536</v>
      </c>
      <c r="G32" s="43" t="s">
        <v>79</v>
      </c>
      <c r="H32" s="44" t="s">
        <v>80</v>
      </c>
    </row>
    <row r="33" ht="36" customHeight="1" spans="1:8">
      <c r="A33" s="68" t="s">
        <v>81</v>
      </c>
      <c r="B33" s="36" t="s">
        <v>82</v>
      </c>
      <c r="C33" s="36" t="s">
        <v>74</v>
      </c>
      <c r="D33" s="69">
        <v>288.4</v>
      </c>
      <c r="E33" s="70">
        <v>41.41</v>
      </c>
      <c r="F33" s="42">
        <f t="shared" si="5"/>
        <v>11942.644</v>
      </c>
      <c r="G33" s="72" t="s">
        <v>83</v>
      </c>
      <c r="H33" s="73" t="s">
        <v>84</v>
      </c>
    </row>
    <row r="34" spans="1:8">
      <c r="A34" s="68"/>
      <c r="B34" s="36" t="s">
        <v>168</v>
      </c>
      <c r="C34" s="36"/>
      <c r="D34" s="69"/>
      <c r="E34" s="70"/>
      <c r="F34" s="42">
        <f t="shared" si="5"/>
        <v>0</v>
      </c>
      <c r="G34" s="36"/>
      <c r="H34" s="36"/>
    </row>
    <row r="35" spans="1:8">
      <c r="A35" s="68" t="s">
        <v>169</v>
      </c>
      <c r="B35" s="36" t="s">
        <v>170</v>
      </c>
      <c r="C35" s="36"/>
      <c r="D35" s="69"/>
      <c r="E35" s="70"/>
      <c r="F35" s="42">
        <f t="shared" si="5"/>
        <v>0</v>
      </c>
      <c r="G35" s="36"/>
      <c r="H35" s="36"/>
    </row>
    <row r="36" ht="78.75" spans="1:8">
      <c r="A36" s="68" t="s">
        <v>37</v>
      </c>
      <c r="B36" s="36" t="s">
        <v>171</v>
      </c>
      <c r="C36" s="36" t="s">
        <v>67</v>
      </c>
      <c r="D36" s="69">
        <v>31113</v>
      </c>
      <c r="E36" s="70">
        <v>40.96</v>
      </c>
      <c r="F36" s="42">
        <f t="shared" si="5"/>
        <v>1274388.48</v>
      </c>
      <c r="G36" s="74" t="s">
        <v>172</v>
      </c>
      <c r="H36" s="50" t="s">
        <v>173</v>
      </c>
    </row>
    <row r="37" ht="42" customHeight="1" spans="1:8">
      <c r="A37" s="68" t="s">
        <v>42</v>
      </c>
      <c r="B37" s="36" t="s">
        <v>174</v>
      </c>
      <c r="C37" s="36" t="s">
        <v>67</v>
      </c>
      <c r="D37" s="69">
        <v>17388</v>
      </c>
      <c r="E37" s="70">
        <v>14.35</v>
      </c>
      <c r="F37" s="42">
        <f t="shared" si="5"/>
        <v>249517.8</v>
      </c>
      <c r="G37" s="74" t="s">
        <v>175</v>
      </c>
      <c r="H37" s="50" t="s">
        <v>176</v>
      </c>
    </row>
    <row r="38" ht="57" customHeight="1" spans="1:8">
      <c r="A38" s="68" t="s">
        <v>134</v>
      </c>
      <c r="B38" s="71" t="s">
        <v>177</v>
      </c>
      <c r="C38" s="36" t="s">
        <v>74</v>
      </c>
      <c r="D38" s="69">
        <v>285</v>
      </c>
      <c r="E38" s="70">
        <v>576.6</v>
      </c>
      <c r="F38" s="42">
        <f t="shared" si="5"/>
        <v>164331</v>
      </c>
      <c r="G38" s="75" t="s">
        <v>75</v>
      </c>
      <c r="H38" s="44" t="s">
        <v>76</v>
      </c>
    </row>
    <row r="39" ht="42" customHeight="1" spans="1:8">
      <c r="A39" s="68" t="s">
        <v>59</v>
      </c>
      <c r="B39" s="36" t="s">
        <v>78</v>
      </c>
      <c r="C39" s="36" t="s">
        <v>74</v>
      </c>
      <c r="D39" s="69">
        <v>39.7</v>
      </c>
      <c r="E39" s="70">
        <v>97.57</v>
      </c>
      <c r="F39" s="42">
        <f t="shared" si="5"/>
        <v>3873.529</v>
      </c>
      <c r="G39" s="75" t="s">
        <v>178</v>
      </c>
      <c r="H39" s="44" t="s">
        <v>80</v>
      </c>
    </row>
    <row r="40" ht="32" customHeight="1" spans="1:8">
      <c r="A40" s="68" t="s">
        <v>77</v>
      </c>
      <c r="B40" s="36" t="s">
        <v>82</v>
      </c>
      <c r="C40" s="36" t="s">
        <v>74</v>
      </c>
      <c r="D40" s="69">
        <v>39.7</v>
      </c>
      <c r="E40" s="70">
        <v>41.42</v>
      </c>
      <c r="F40" s="42">
        <f t="shared" si="5"/>
        <v>1644.374</v>
      </c>
      <c r="G40" s="74" t="s">
        <v>83</v>
      </c>
      <c r="H40" s="76" t="s">
        <v>84</v>
      </c>
    </row>
    <row r="41" ht="32" customHeight="1" spans="1:8">
      <c r="A41" s="68" t="s">
        <v>81</v>
      </c>
      <c r="B41" s="36" t="s">
        <v>179</v>
      </c>
      <c r="C41" s="36" t="s">
        <v>74</v>
      </c>
      <c r="D41" s="69">
        <v>1920</v>
      </c>
      <c r="E41" s="70">
        <v>138.94</v>
      </c>
      <c r="F41" s="42">
        <f t="shared" si="5"/>
        <v>266764.8</v>
      </c>
      <c r="G41" s="74" t="s">
        <v>83</v>
      </c>
      <c r="H41" s="76" t="s">
        <v>180</v>
      </c>
    </row>
    <row r="42" spans="1:8">
      <c r="A42" s="68" t="s">
        <v>181</v>
      </c>
      <c r="B42" s="36" t="s">
        <v>182</v>
      </c>
      <c r="C42" s="36"/>
      <c r="D42" s="69"/>
      <c r="E42" s="70"/>
      <c r="F42" s="42">
        <f t="shared" si="5"/>
        <v>0</v>
      </c>
      <c r="G42" s="36"/>
      <c r="H42" s="36"/>
    </row>
    <row r="43" spans="1:8">
      <c r="A43" s="68" t="s">
        <v>42</v>
      </c>
      <c r="B43" s="36" t="s">
        <v>183</v>
      </c>
      <c r="C43" s="36"/>
      <c r="D43" s="69"/>
      <c r="E43" s="70"/>
      <c r="F43" s="42">
        <f t="shared" si="5"/>
        <v>0</v>
      </c>
      <c r="G43" s="36"/>
      <c r="H43" s="36"/>
    </row>
    <row r="44" ht="41" customHeight="1" spans="1:8">
      <c r="A44" s="68" t="s">
        <v>184</v>
      </c>
      <c r="B44" s="36" t="s">
        <v>185</v>
      </c>
      <c r="C44" s="36" t="s">
        <v>74</v>
      </c>
      <c r="D44" s="69">
        <v>95.5</v>
      </c>
      <c r="E44" s="70">
        <v>21.55</v>
      </c>
      <c r="F44" s="42">
        <f t="shared" si="5"/>
        <v>2058.025</v>
      </c>
      <c r="G44" s="74" t="s">
        <v>186</v>
      </c>
      <c r="H44" s="76" t="s">
        <v>187</v>
      </c>
    </row>
    <row r="45" ht="41" customHeight="1" spans="1:8">
      <c r="A45" s="68" t="s">
        <v>188</v>
      </c>
      <c r="B45" s="36" t="s">
        <v>189</v>
      </c>
      <c r="C45" s="36" t="s">
        <v>74</v>
      </c>
      <c r="D45" s="69">
        <v>95.5</v>
      </c>
      <c r="E45" s="70">
        <v>33.54</v>
      </c>
      <c r="F45" s="42">
        <f t="shared" si="5"/>
        <v>3203.07</v>
      </c>
      <c r="G45" s="74" t="s">
        <v>186</v>
      </c>
      <c r="H45" s="76" t="s">
        <v>190</v>
      </c>
    </row>
    <row r="46" ht="41" customHeight="1" spans="1:8">
      <c r="A46" s="68" t="s">
        <v>191</v>
      </c>
      <c r="B46" s="36" t="s">
        <v>192</v>
      </c>
      <c r="C46" s="36" t="s">
        <v>74</v>
      </c>
      <c r="D46" s="69">
        <v>95.5</v>
      </c>
      <c r="E46" s="70">
        <v>38.61</v>
      </c>
      <c r="F46" s="42">
        <f t="shared" si="5"/>
        <v>3687.255</v>
      </c>
      <c r="G46" s="74" t="s">
        <v>186</v>
      </c>
      <c r="H46" s="76" t="s">
        <v>193</v>
      </c>
    </row>
    <row r="47" ht="41" customHeight="1" spans="1:8">
      <c r="A47" s="68" t="s">
        <v>194</v>
      </c>
      <c r="B47" s="36" t="s">
        <v>195</v>
      </c>
      <c r="C47" s="36" t="s">
        <v>74</v>
      </c>
      <c r="D47" s="69">
        <v>95.5</v>
      </c>
      <c r="E47" s="70">
        <v>62.3</v>
      </c>
      <c r="F47" s="42">
        <f t="shared" si="5"/>
        <v>5949.65</v>
      </c>
      <c r="G47" s="74" t="s">
        <v>196</v>
      </c>
      <c r="H47" s="76" t="s">
        <v>197</v>
      </c>
    </row>
    <row r="48" s="5" customFormat="1" ht="18" customHeight="1" spans="1:8">
      <c r="A48" s="64" t="s">
        <v>115</v>
      </c>
      <c r="B48" s="65"/>
      <c r="C48" s="66"/>
      <c r="D48" s="77"/>
      <c r="E48" s="52"/>
      <c r="F48" s="67">
        <f>SUM(F26:F47)</f>
        <v>40919432.664</v>
      </c>
      <c r="G48" s="53"/>
      <c r="H48" s="53"/>
    </row>
    <row r="49" s="5" customFormat="1" ht="18" customHeight="1" spans="1:8 16359:16380">
      <c r="A49" s="30"/>
      <c r="B49" s="26" t="s">
        <v>116</v>
      </c>
      <c r="C49" s="63"/>
      <c r="D49" s="59"/>
      <c r="E49" s="48"/>
      <c r="F49" s="42">
        <f t="shared" ref="F49:F52" si="6">E49*D49</f>
        <v>0</v>
      </c>
      <c r="G49" s="36"/>
      <c r="H49" s="36"/>
    </row>
    <row r="50" s="5" customFormat="1" ht="18" customHeight="1" spans="1:8 16359:16380">
      <c r="A50" s="78"/>
      <c r="B50" s="79" t="s">
        <v>167</v>
      </c>
      <c r="C50" s="79"/>
      <c r="D50" s="80"/>
      <c r="E50" s="81"/>
      <c r="F50" s="82">
        <f t="shared" si="6"/>
        <v>0</v>
      </c>
      <c r="G50" s="79"/>
      <c r="H50" s="79"/>
    </row>
    <row r="51" s="6" customFormat="1" spans="1:8 16359:16380">
      <c r="A51" s="78">
        <v>602</v>
      </c>
      <c r="B51" s="79" t="s">
        <v>58</v>
      </c>
      <c r="C51" s="79"/>
      <c r="D51" s="80"/>
      <c r="E51" s="81"/>
      <c r="F51" s="82">
        <f t="shared" si="6"/>
        <v>0</v>
      </c>
      <c r="G51" s="79"/>
      <c r="H51" s="79"/>
      <c r="XEE51" s="83"/>
      <c r="XEF51" s="83"/>
      <c r="XEG51" s="83"/>
      <c r="XEH51" s="83"/>
      <c r="XEI51" s="83"/>
      <c r="XEJ51" s="83"/>
      <c r="XEK51" s="83"/>
      <c r="XEL51" s="83"/>
      <c r="XEM51" s="83"/>
      <c r="XEN51" s="83"/>
      <c r="XEO51" s="83"/>
      <c r="XEP51" s="83"/>
      <c r="XEQ51" s="83"/>
      <c r="XER51" s="83"/>
      <c r="XES51" s="83"/>
      <c r="XET51" s="83"/>
      <c r="XEU51" s="83"/>
      <c r="XEV51" s="83"/>
      <c r="XEW51" s="83"/>
      <c r="XEX51" s="83"/>
      <c r="XEY51" s="83"/>
      <c r="XEZ51" s="83"/>
    </row>
    <row r="52" s="6" customFormat="1" ht="42" customHeight="1" spans="1:8 16359:16380">
      <c r="A52" s="78" t="s">
        <v>117</v>
      </c>
      <c r="B52" s="79" t="s">
        <v>118</v>
      </c>
      <c r="C52" s="79" t="s">
        <v>61</v>
      </c>
      <c r="D52" s="80">
        <v>1680</v>
      </c>
      <c r="E52" s="84">
        <f>300*1.09</f>
        <v>327</v>
      </c>
      <c r="F52" s="82">
        <f t="shared" si="6"/>
        <v>549360</v>
      </c>
      <c r="G52" s="85" t="s">
        <v>119</v>
      </c>
      <c r="H52" s="85" t="s">
        <v>120</v>
      </c>
      <c r="XEE52" s="83"/>
      <c r="XEF52" s="83"/>
      <c r="XEG52" s="83"/>
      <c r="XEH52" s="83"/>
      <c r="XEI52" s="83"/>
      <c r="XEJ52" s="83"/>
      <c r="XEK52" s="83"/>
      <c r="XEL52" s="83"/>
      <c r="XEM52" s="83"/>
      <c r="XEN52" s="83"/>
      <c r="XEO52" s="83"/>
      <c r="XEP52" s="83"/>
      <c r="XEQ52" s="83"/>
      <c r="XER52" s="83"/>
      <c r="XES52" s="83"/>
      <c r="XET52" s="83"/>
      <c r="XEU52" s="83"/>
      <c r="XEV52" s="83"/>
      <c r="XEW52" s="83"/>
      <c r="XEX52" s="83"/>
      <c r="XEY52" s="83"/>
      <c r="XEZ52" s="83"/>
    </row>
    <row r="53" s="5" customFormat="1" ht="18" customHeight="1" spans="1:8 16359:16380">
      <c r="A53" s="64" t="s">
        <v>127</v>
      </c>
      <c r="B53" s="65"/>
      <c r="C53" s="66"/>
      <c r="D53" s="77"/>
      <c r="E53" s="52"/>
      <c r="F53" s="67">
        <f>F52</f>
        <v>549360</v>
      </c>
      <c r="G53" s="53"/>
      <c r="H53" s="53"/>
    </row>
    <row r="54" s="6" customFormat="1" ht="19" customHeight="1" spans="1:8 16359:16380">
      <c r="A54" s="64" t="s">
        <v>128</v>
      </c>
      <c r="B54" s="65"/>
      <c r="C54" s="66"/>
      <c r="D54" s="77"/>
      <c r="E54" s="52"/>
      <c r="F54" s="67">
        <f>F25+F48+F53</f>
        <v>42393836.664</v>
      </c>
      <c r="G54" s="53"/>
      <c r="H54" s="53"/>
      <c r="XEE54" s="83"/>
      <c r="XEF54" s="83"/>
      <c r="XEG54" s="83"/>
      <c r="XEH54" s="83"/>
      <c r="XEI54" s="83"/>
      <c r="XEJ54" s="83"/>
      <c r="XEK54" s="83"/>
      <c r="XEL54" s="83"/>
      <c r="XEM54" s="83"/>
      <c r="XEN54" s="83"/>
      <c r="XEO54" s="83"/>
      <c r="XEP54" s="83"/>
      <c r="XEQ54" s="83"/>
      <c r="XER54" s="83"/>
      <c r="XES54" s="83"/>
      <c r="XET54" s="83"/>
      <c r="XEU54" s="83"/>
      <c r="XEV54" s="83"/>
      <c r="XEW54" s="83"/>
      <c r="XEX54" s="83"/>
      <c r="XEY54" s="83"/>
      <c r="XEZ54" s="83"/>
    </row>
    <row r="55" s="6" customFormat="1" ht="22" customHeight="1" spans="1:8 16359:16380">
      <c r="A55" s="86"/>
      <c r="B55" s="87"/>
      <c r="C55" s="88"/>
      <c r="D55" s="88"/>
      <c r="E55" s="89"/>
      <c r="F55" s="89"/>
      <c r="G55" s="90"/>
      <c r="H55" s="90"/>
      <c r="XEE55" s="83"/>
      <c r="XEF55" s="83"/>
      <c r="XEG55" s="83"/>
      <c r="XEH55" s="83"/>
      <c r="XEI55" s="83"/>
      <c r="XEJ55" s="83"/>
      <c r="XEK55" s="83"/>
      <c r="XEL55" s="83"/>
      <c r="XEM55" s="83"/>
      <c r="XEN55" s="83"/>
      <c r="XEO55" s="83"/>
      <c r="XEP55" s="83"/>
      <c r="XEQ55" s="83"/>
      <c r="XER55" s="83"/>
      <c r="XES55" s="83"/>
      <c r="XET55" s="83"/>
      <c r="XEU55" s="83"/>
      <c r="XEV55" s="83"/>
      <c r="XEW55" s="83"/>
      <c r="XEX55" s="83"/>
      <c r="XEY55" s="83"/>
      <c r="XEZ55" s="83"/>
    </row>
  </sheetData>
  <sheetProtection formatCells="0" formatColumns="0" formatRows="0" insertRows="0" insertColumns="0" insertHyperlinks="0" deleteColumns="0" deleteRows="0" sort="0" autoFilter="0" pivotTables="0"/>
  <mergeCells count="14">
    <mergeCell ref="A1:H1"/>
    <mergeCell ref="D4:H4"/>
    <mergeCell ref="A25:C25"/>
    <mergeCell ref="A48:C48"/>
    <mergeCell ref="A53:C53"/>
    <mergeCell ref="A54:C54"/>
    <mergeCell ref="A4:A5"/>
    <mergeCell ref="B4:B5"/>
    <mergeCell ref="C4:C5"/>
    <mergeCell ref="G18:G20"/>
    <mergeCell ref="G22:G24"/>
    <mergeCell ref="H18:H20"/>
    <mergeCell ref="H22:H24"/>
    <mergeCell ref="A2:H3"/>
  </mergeCells>
  <pageMargins left="0.708661417322835" right="0.708661417322835" top="0.748031496062992" bottom="0.748031496062992" header="0.31496062992126" footer="0.31496062992126"/>
  <pageSetup paperSize="9" scale="74" fitToHeight="0"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G42梅溪河大桥</vt:lpstr>
      <vt:lpstr>G42彭溪河大桥</vt:lpstr>
      <vt:lpstr>G65西沙河大桥、武陵山大桥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YY</cp:lastModifiedBy>
  <dcterms:created xsi:type="dcterms:W3CDTF">2026-04-13T03:14:00Z</dcterms:created>
  <dcterms:modified xsi:type="dcterms:W3CDTF">2026-04-13T03:23:54Z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2480414860274E1084A1D78D309201C4_13</vt:lpwstr>
  </property>
  <property fmtid="{D5CDD505-2E9C-101B-9397-08002B2CF9AE}" pid="3" name="KSOProductBuildVer">
    <vt:lpwstr>2052-12.1.0.25225</vt:lpwstr>
  </property>
  <property fmtid="{D5CDD505-2E9C-101B-9397-08002B2CF9AE}" pid="4" name="CalculationRule">
    <vt:i4>1</vt:i4>
  </property>
</Properties>
</file>