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00" windowHeight="7750"/>
  </bookViews>
  <sheets>
    <sheet name="汇总表" sheetId="3" r:id="rId1"/>
    <sheet name="收费天棚" sheetId="4" r:id="rId2"/>
    <sheet name="室外工程" sheetId="5" r:id="rId3"/>
    <sheet name="管理用房" sheetId="6" r:id="rId4"/>
    <sheet name="配电房" sheetId="7" r:id="rId5"/>
    <sheet name="交通土建" sheetId="2" r:id="rId6"/>
  </sheets>
  <definedNames>
    <definedName name="_xlnm._FilterDatabase" localSheetId="4" hidden="1">配电房!$A$1:$O$96</definedName>
    <definedName name="_xlnm._FilterDatabase" localSheetId="3" hidden="1">管理用房!$A$1:$O$202</definedName>
    <definedName name="_xlnm._FilterDatabase" localSheetId="2" hidden="1">室外工程!$A$1:$O$20</definedName>
    <definedName name="_xlnm._FilterDatabase" localSheetId="1" hidden="1">收费天棚!$A$1:$O$64</definedName>
    <definedName name="_xlnm.Print_Area" localSheetId="0">汇总表!$A$1:$F$12</definedName>
  </definedNames>
  <calcPr calcId="144525"/>
</workbook>
</file>

<file path=xl/sharedStrings.xml><?xml version="1.0" encoding="utf-8"?>
<sst xmlns="http://schemas.openxmlformats.org/spreadsheetml/2006/main" count="1600" uniqueCount="805">
  <si>
    <t>竞争性比选报价汇总表</t>
  </si>
  <si>
    <t>项目名称：云阳县新县城东出口安全通道及管网工程第一期（东互通立交工程）交通工程</t>
  </si>
  <si>
    <t>序号</t>
  </si>
  <si>
    <t>单项工程名称</t>
  </si>
  <si>
    <t>限价</t>
  </si>
  <si>
    <t>其中</t>
  </si>
  <si>
    <t>报价</t>
  </si>
  <si>
    <t>规 费
(元)</t>
  </si>
  <si>
    <t>下浮比例（%）</t>
  </si>
  <si>
    <t>金额(元)</t>
  </si>
  <si>
    <t>1</t>
  </si>
  <si>
    <t>收费天棚</t>
  </si>
  <si>
    <t>2</t>
  </si>
  <si>
    <t>室外工程</t>
  </si>
  <si>
    <t>3</t>
  </si>
  <si>
    <t>管理用房</t>
  </si>
  <si>
    <t>4</t>
  </si>
  <si>
    <t>配电房</t>
  </si>
  <si>
    <t>交通土建</t>
  </si>
  <si>
    <t>安全文明施工费</t>
  </si>
  <si>
    <t>合 计</t>
  </si>
  <si>
    <t>分部分项工程项目清单计价表</t>
  </si>
  <si>
    <t>工程名称：收费天棚</t>
  </si>
  <si>
    <t>项目编码</t>
  </si>
  <si>
    <t>项目名称</t>
  </si>
  <si>
    <t>项目特征</t>
  </si>
  <si>
    <t>计量单位</t>
  </si>
  <si>
    <t>工程量</t>
  </si>
  <si>
    <t>限价金额（元）</t>
  </si>
  <si>
    <t>限价单价</t>
  </si>
  <si>
    <t>限价合价</t>
  </si>
  <si>
    <t>单价</t>
  </si>
  <si>
    <t>合价</t>
  </si>
  <si>
    <t>A.3</t>
  </si>
  <si>
    <t>桩基工程</t>
  </si>
  <si>
    <t>010301004001</t>
  </si>
  <si>
    <t>截(凿)桩头</t>
  </si>
  <si>
    <t>[项目特征]
1.桩类型:圆形
2.桩头截面、高度:D1500,
[工作内容]
1.截(切割)桩头
2.凿平
3.废料外运</t>
  </si>
  <si>
    <t>m3</t>
  </si>
  <si>
    <t>010302B01001</t>
  </si>
  <si>
    <t>机械钻孔灌注桩土(石)方  (D≤1500mm)</t>
  </si>
  <si>
    <t>[项目特征]
1.地层情况:综合考虑
2.成孔方法:综合考虑
3.桩深:综合考虑
4.桩径:D=1500mm 圆型
[工作内容]
1.机械进出场含一次或多次机械进出场
2.成孔
3.场内运输
4.含钢套筒、砼二次浇注等</t>
  </si>
  <si>
    <t>m</t>
  </si>
  <si>
    <t>010302B02001</t>
  </si>
  <si>
    <t>机械钻孔灌注桩混凝土</t>
  </si>
  <si>
    <t>[项目特征]
1.混凝土种类:C25商品砼
2.其他:满足设计及规范要求
3.砼为甲供
[工作内容]
1.混凝土制作、运输、灌注、振捣、养护</t>
  </si>
  <si>
    <t>010103002001</t>
  </si>
  <si>
    <t>余方弃置（起始运距1公里）</t>
  </si>
  <si>
    <t>[项目特征]
1.废弃料品种:综合考虑
2.运距:1公里
3.密闭情况:需密闭运输
4.渣场费:根据现场情况自行综合考虑
5.运输方式:综合
6.其他:相关施工手续的办理审批、施工、管理、保险、环卫出渣、工程周边社会关系协调、渣场处置费各种风险防范等完成工程范围和工程内容所需的一切费用
[工作内容]
1.余方点装料运输至弃置点</t>
  </si>
  <si>
    <t>010101003001</t>
  </si>
  <si>
    <t>挖沟槽土石方</t>
  </si>
  <si>
    <t>[项目特征]
1.土壤类别:各投标人根据地勘图、勘查报告或勘察现场自已综合考虑土石比例
2.开挖方式:各投标人勘察现场自已综合考虑
3.挖土深度:各类机械数量、规格各投标人勘察现场自已综合考虑
4.场内运距:各投标人勘察现场自已综合考虑
5.场内运距方式:各投标人勘察现场自已综合考虑
[工作内容]
1.排地表水
2.土方开挖
3.围护(挡土板)及拆除
4.基底钎探
5.场内运输</t>
  </si>
  <si>
    <t>A.5</t>
  </si>
  <si>
    <t>混凝土及钢筋混凝土工程</t>
  </si>
  <si>
    <t>010502001001</t>
  </si>
  <si>
    <t>矩形柱 C30</t>
  </si>
  <si>
    <t>[项目特征]
1.混凝土种类:商品混凝土
2.混凝土强度等级:C30
3.模板:综合
4.输送方式、输送距离:综合考虑
5.含超高模板，砼甲供
[工作内容]
1.模板及支架(撑)制作、安装、拆除、堆放、运输及清理模内杂物、刷隔离剂等
2.混凝土制作、运输、浇筑、振捣、养护</t>
  </si>
  <si>
    <t>010503002002</t>
  </si>
  <si>
    <t>C30矩形梁</t>
  </si>
  <si>
    <t>[项目特征]
1.混凝土种类:商品砼
2.混凝土强度等级:C30
3.砼为甲供
[工作内容]
1.模板及支架(撑)制作、安装、拆除、堆放、运输及清理模内杂物、刷隔离剂等
2.混凝土制作、运输、浇筑、振捣、养护</t>
  </si>
  <si>
    <t>010503004001</t>
  </si>
  <si>
    <t>砼零星构件 C25砼</t>
  </si>
  <si>
    <t>[项目特征]
1.混凝土种类:商品混凝土
2.混凝土强度等级:C25
3.模板:综合
4.输送方式、输送距离:综合考虑
5.砼甲供
[工作内容]
1.模板及支架(撑)制作、安装、拆除、堆放、运输及清理模内杂物、刷隔离剂等
2.混凝土制作、运输、浇筑、振捣、养护</t>
  </si>
  <si>
    <t>010505001001</t>
  </si>
  <si>
    <t>有梁板 C30(斜屋面）</t>
  </si>
  <si>
    <t>010505001002</t>
  </si>
  <si>
    <t>有梁板 C30</t>
  </si>
  <si>
    <t>010515001001</t>
  </si>
  <si>
    <t>现浇构件钢筋</t>
  </si>
  <si>
    <t>[项目特征]
1.钢筋种类、规格:综合
2.接头形式:满足设计及规范要求
3.其他说明:植筋综合
4.钢筋甲供
[工作内容]
1.钢筋制作、运输
2.钢筋安装
3.接头制安
4.构造柱植筋</t>
  </si>
  <si>
    <t>t</t>
  </si>
  <si>
    <t>010515002001</t>
  </si>
  <si>
    <t>预制构件钢筋</t>
  </si>
  <si>
    <t>[项目特征]
1.钢筋种类、规格:综合
2.接头:综合
3.钢筋甲供
[工作内容]
1.钢筋制作、运输
2.钢筋安装
3.接头制安</t>
  </si>
  <si>
    <t>010515003001</t>
  </si>
  <si>
    <t>钢筋笼</t>
  </si>
  <si>
    <t>[项目特征]
1.钢筋种类、规格:综合考虑
2.接头形式:绑扎、焊接、机械连接等综合考虑
3.钢筋:甲供
4.具体做法及其他:详设计及现行相关规范要求
[工作内容]
1.钢筋网制作、运输
2.钢筋网安装
3.焊接(绑扎)</t>
  </si>
  <si>
    <t>010515010001</t>
  </si>
  <si>
    <t>声测管</t>
  </si>
  <si>
    <t>[项目特征]
1.材质:满足设计及规范要求
2.规格型号:满足设计及规范要求
[工作内容]
1.检测管截断、封头
2.套管制作、焊接
3.定位、固定
4.灌浆</t>
  </si>
  <si>
    <t>010516003001</t>
  </si>
  <si>
    <t>机械连接</t>
  </si>
  <si>
    <t>[项目特征]
1.连接方式:机械连接
2.规格:综合
[工作内容]
1.钢筋套丝
2.套筒连接</t>
  </si>
  <si>
    <t>个</t>
  </si>
  <si>
    <t>010516B02001</t>
  </si>
  <si>
    <t>电渣压力焊</t>
  </si>
  <si>
    <t>[项目特征]
1.钢筋规格:综合
[工作内容]
1.电渣压力焊接</t>
  </si>
  <si>
    <t>040901008001</t>
  </si>
  <si>
    <t>植筋（φ12）</t>
  </si>
  <si>
    <t>[项目特征]
1.材料规格:φ12
2.植入深度:详设计
3.植筋胶品种:详设计
[工作内容]
1.定位、钻孔、清孔
2.钢筋加工成型
3.注胶、植筋
4.抗拔试验
5.养护</t>
  </si>
  <si>
    <t>根</t>
  </si>
  <si>
    <t>010507003001</t>
  </si>
  <si>
    <t>电缆沟</t>
  </si>
  <si>
    <t>[项目特征]
1.沟截面净空尺寸:详设计
2.混凝土种类:C20
3.混凝土强度等级:商品砼
4.砼甲供
[工作内容]
1.挖填、运土石方
2.铺设垫层
3.模板及支撑制作、安装、拆除、堆放、运输及清理模内杂物、刷隔离剂等
4.混凝土制作、运输、浇筑、振捣、养护
5.刷防护材料</t>
  </si>
  <si>
    <t>A.9</t>
  </si>
  <si>
    <t>屋面及防水工程</t>
  </si>
  <si>
    <t>010901001001</t>
  </si>
  <si>
    <t>瓦屋面</t>
  </si>
  <si>
    <t>[项目特征]
1.瓦品种、规格:平瓦
2.基层:木挂瓦条30*25（h)中距按瓦材规格，木顺水条25*12(h)中距500，固定用Φ4长60水泥钉@600
[工作内容]
1.砂浆制作、运输、摊铺、养护
2.安瓦、作瓦脊
3.木挂条、木顺水条制作、安装</t>
  </si>
  <si>
    <t>m2</t>
  </si>
  <si>
    <t>010902002001</t>
  </si>
  <si>
    <t>屋面涂膜防水（平屋面）</t>
  </si>
  <si>
    <t>[项目特征]
1.防水膜品种:高聚物改性沥青防水涂膜
2.涂膜厚度、遍数:3mm
[工作内容]
1.基层处理
2.刷基层处理剂
3.铺布、喷涂防水层</t>
  </si>
  <si>
    <t>010902002002</t>
  </si>
  <si>
    <t>屋面涂膜防水（斜屋面）</t>
  </si>
  <si>
    <t>010902003001</t>
  </si>
  <si>
    <t>平屋面</t>
  </si>
  <si>
    <t>[项目特征]
1.刚性层做法:40厚C20细石砼刚性层内配A6双向@150钢筋(分格）处应断开，粉平压光
2.隔离层:3厚1:3石灰砂浆隔离层
3.卷材品种、规格、厚度::另列清单
4.找平层:20mm厚1:3水泥砂浆找平层
5.找坡层:现拌泡沫混凝土找坡2%，最薄处20厚
6.其他:满足设计及规范要求
7.砼、钢筋甲供
[工作内容]
1.基层处理
2.抹找坡层
3.抹找坡层
4.铺卷材、接缝
5.抹保护层
6.铺粘保温层
7.抹隔离层
8.钢筋制作、安装
9.混凝土制作、运输、铺筑、养护
10.材料运输</t>
  </si>
  <si>
    <t>010902003002</t>
  </si>
  <si>
    <t>斜屋面</t>
  </si>
  <si>
    <t>[项目特征]
1.刚性层做法:40厚C20细石砼刚性层，内配A4@200钢筋压光抹平
2.卷材品种、规格、厚度::另列清单
3.找平层:20mm厚1:3水泥砂浆找平层，20mm厚1:3水泥砂浆找平层
4.其他:满足设计及规范要求
5.砼、钢筋甲供
[工作内容]
1.基层处理
2.抹找坡层
3.抹找坡层
4.铺卷材、接缝
5.抹保护层
6.抹隔离层
7.钢筋制作、安装
8.混凝土制作、运输、铺筑、养护
9.材料运输</t>
  </si>
  <si>
    <t>A.12</t>
  </si>
  <si>
    <t>墙、柱面装饰与隔断、幕墙工程</t>
  </si>
  <si>
    <t>011201001001</t>
  </si>
  <si>
    <t>墙面一般抹灰</t>
  </si>
  <si>
    <t>[工作内容]
1.基层清理
2.砂浆制作、运输
3.底层抹灰
4.抹面层
5.抹装饰面
6.勾分格缝</t>
  </si>
  <si>
    <t>011205002001</t>
  </si>
  <si>
    <t>240*60灰色砖块料柱面</t>
  </si>
  <si>
    <t>[项目特征]
1.安装方式:水泥砂浆粘贴
2.面层材料品种、规格、颜色:240*60灰色砖块料柱面
3.缝宽、嵌缝材料种类:水泥砂浆
[工作内容]
1.基层清理
2.砂浆制作、运输
3.粘结层铺贴
4.面层安装
5.嵌缝
6.刷防护材料
7.磨光、酸洗、打蜡</t>
  </si>
  <si>
    <t>A.14</t>
  </si>
  <si>
    <t>油漆、涂料、裱糊工程</t>
  </si>
  <si>
    <t>011406001002</t>
  </si>
  <si>
    <t>浅色反光涂料</t>
  </si>
  <si>
    <t>[项目特征]
1.油漆品种、刷漆遍数:浅色反光涂料
[工作内容]
1.基层清理
2.刮腻子
3.刷防护材料、油漆</t>
  </si>
  <si>
    <t>011407001001</t>
  </si>
  <si>
    <t>木色外墙涂料</t>
  </si>
  <si>
    <t>[项目特征]
1.基层类型:抹灰面
2.腻子种类:腻子二遍
3.涂料品种、喷刷遍数:木色外墙涂料
4.两种材料交接处设分隔缝，黑色橡胶条嵌缝
[工作内容]
1.基层清理
2.刮腻子
3.刷、喷涂料</t>
  </si>
  <si>
    <t>011407001002</t>
  </si>
  <si>
    <t>白色外墙涂料</t>
  </si>
  <si>
    <t>[项目特征]
1.基层类型:抹灰面
2.腻子种类:腻子二遍
3.涂料品种、喷刷遍数:白色外墙涂料
4.两种材料交接处设分隔缝，黑色橡胶条嵌缝
[工作内容]
1.基层清理
2.刮腻子
3.刷、喷涂料</t>
  </si>
  <si>
    <t>A.15</t>
  </si>
  <si>
    <t>其他装饰工程</t>
  </si>
  <si>
    <t>011502008001</t>
  </si>
  <si>
    <t>塑料滴水条</t>
  </si>
  <si>
    <t>[项目特征]
1.线条规格:详设计
[工作内容]
1.线条制作安装</t>
  </si>
  <si>
    <t>011508004001</t>
  </si>
  <si>
    <t>亚克力板字体（内含LED灯）</t>
  </si>
  <si>
    <t>[项目特征]
1.镌字材料品种、颜色:详设计
2.字体规格:1200*1500
[工作内容]
1.字制作、运输、安装
2.刷油漆</t>
  </si>
  <si>
    <t>A.17</t>
  </si>
  <si>
    <t>措施项目</t>
  </si>
  <si>
    <t>011701001001</t>
  </si>
  <si>
    <t>综合脚手架（盘扣式）</t>
  </si>
  <si>
    <t>[项目特征]
1.建筑结构形式:详设计
2.檐口高度:11米
[工作内容]
1.场内、场外材料搬运
2.搭、拆脚手架、斜道、上料平台
3.安全网的铺设
4.选择附墙点与主体连接
5.测试电动装置、安全锁等
6.拆除脚手架后材料的堆放</t>
  </si>
  <si>
    <t>011703001001</t>
  </si>
  <si>
    <t>垂直运输</t>
  </si>
  <si>
    <t>[项目特征]
1.建筑物建筑类型及结构形式: 现浇框架
2.建筑物檐口高度、层数:20米内
[工作内容]
1.在施工工期内完成全部工程项目所需要的垂直运输机械台班
2.合同工期期间垂直运输机械的修理与保养</t>
  </si>
  <si>
    <t>011705001002</t>
  </si>
  <si>
    <t>大型机械设备进出场及安拆</t>
  </si>
  <si>
    <t>[项目特征]
1.机械设备名称:投标人查勘现场自行考虑
2.机械设备规格型号:综合考虑
[工作内容]
1.安拆费包括施工机械、设备在现场进行安装拆卸所需的人工、材料、机械和试转费用以及机械辅助设施的折旧、搭设、拆除等费用
2.进出场费包括施工机械、设备整体或分体自停放地点运至施工现场或由一施工地点运至另一施工地点所发生的运输、装卸、辅助材料等费用
3.垂直运输机械的固定装置、基础制作、安装
4.行走式垂直运输机械轨道的铺设、拆除、摊销</t>
  </si>
  <si>
    <t>项</t>
  </si>
  <si>
    <t>C</t>
  </si>
  <si>
    <t>强电</t>
  </si>
  <si>
    <t>030404017002</t>
  </si>
  <si>
    <t>收费天棚配电箱 TPX</t>
  </si>
  <si>
    <t>[项目特征]
1.名称:收费天棚配电箱 TPX
2.型号:Pe=16KW  Kx=0.9  Pjs=14.4KW  Ijs=27.35A  CosΦ=0.8
3.安装方式:详设计
[工作内容]
1.本体安装
2.焊、压接线端子
3.补刷(喷)油漆
4.接地</t>
  </si>
  <si>
    <t>台</t>
  </si>
  <si>
    <t>030404017013</t>
  </si>
  <si>
    <t>收费亭配电箱 SFX</t>
  </si>
  <si>
    <t>[项目特征]
1.名称:收费亭配电箱 SFX
2.型号:Pe=3KW  Kx=1.0  Pjs=3KW  Ijs=17A  CosΦ=0.8
3.安装方式:详设计
[工作内容]
1.本体安装
2.焊、压接线端子
3.补刷(喷)油漆
4.接地</t>
  </si>
  <si>
    <t>030412002001</t>
  </si>
  <si>
    <t>收费天棚灯</t>
  </si>
  <si>
    <t>[项目特征]
1.名称:收费天棚灯
[工作内容]
1.本体安装</t>
  </si>
  <si>
    <t>套</t>
  </si>
  <si>
    <t>030411006003</t>
  </si>
  <si>
    <t>接线盒</t>
  </si>
  <si>
    <t>[项目特征]
1.名称:接线盒
2.材质:钢制
3.规格:86型
4.安装形式:明装
[工作内容]
1.本体安装</t>
  </si>
  <si>
    <t>030408001013</t>
  </si>
  <si>
    <t>电力电缆 YJV-4X16+PE16</t>
  </si>
  <si>
    <t>[项目特征]
1.名称:电力电缆
2.型号、规格:YJV-4X16+PE16
3.材质:铜芯
4.敷设方式、部位:线槽、管内
[工作内容]
1.电缆敷设
2.揭(盖)盖板</t>
  </si>
  <si>
    <t>030408006004</t>
  </si>
  <si>
    <t>电力电缆头 5X16</t>
  </si>
  <si>
    <t>[项目特征]
1.名称:电力电缆头
2.型号、规格及材质:5X16
3.类型:热缩式
4.安装部位:满足设计及规范要求
5.电压等级(kV):满足设计及规范要求
[工作内容]
1.电力电缆头制作
2.电力电缆头安装
3.接地</t>
  </si>
  <si>
    <t>030411001024</t>
  </si>
  <si>
    <t>配管 SC32（暗配）</t>
  </si>
  <si>
    <t>[项目特征]
1.名称:配管
2.材质、规格:SC32
3.敷设方式:暗配
4.接地要求:满足设计及规范要求
[工作内容]
1.电线管路敷设
2.砖墙开沟槽
3.接地</t>
  </si>
  <si>
    <t>030411001026</t>
  </si>
  <si>
    <t>配管 PC16</t>
  </si>
  <si>
    <t>[项目特征]
1.名称:配管
2.材质:PC
3.规格:16
4.敷设方式:明敷
[工作内容]
1.电线管路敷设</t>
  </si>
  <si>
    <t>030411004001</t>
  </si>
  <si>
    <t>管内配线 BV-2.5mm2</t>
  </si>
  <si>
    <t>[项目特征]
1.名称:配线
2.配线形式:管内
3.型号、规格:BV-2.5mm2
4.配线部位:详设计
[工作内容]
1.配线</t>
  </si>
  <si>
    <t>030411004003</t>
  </si>
  <si>
    <t>管内配线 BV-10mm2</t>
  </si>
  <si>
    <t>[项目特征]
1.名称:配线
2.配线形式:管内
3.型号、规格:BV-10mm2
4.配线部位:详设计
[工作内容]
1.配线</t>
  </si>
  <si>
    <t>防雷接地</t>
  </si>
  <si>
    <t>030409002001</t>
  </si>
  <si>
    <t>热镀锌扁钢40*4</t>
  </si>
  <si>
    <t>[项目特征]
1.名称:接地线
2.材质:热镀锌扁钢
3.规格:40*4
4.安装部位:综合考虑
5.安装形式:综合考虑
[工作内容]
1.接地母线制作、安装
2.补刷(喷)油漆</t>
  </si>
  <si>
    <t>030409003001</t>
  </si>
  <si>
    <t>避雷引下线</t>
  </si>
  <si>
    <t>[项目特征]
1.名称:利用柱主筋
2.材质:主筋
3.规格:详设计
[工作内容]
1.避雷引下线制作、安装
2.断接卡子、箱制作、安装
3.利用主钢筋焊接
4.补刷(喷)油漆</t>
  </si>
  <si>
    <t>030409005001</t>
  </si>
  <si>
    <t>避雷网 Φ12热镀锌圆钢明敷</t>
  </si>
  <si>
    <t>[项目特征]
1.名称:避雷带
2.材质:热镀锌圆钢
3.规格:Φ12
4.安装形式:沿屋檐、屋脊接闪带应带支持卡明敷
[工作内容]
1.避雷网制作、安装
2.跨接
3.补刷(喷)油漆</t>
  </si>
  <si>
    <t>030409008002</t>
  </si>
  <si>
    <t>接地检测点</t>
  </si>
  <si>
    <t>[项目特征]
1.名称:接地检测点
2.材质:钢板
3.规格:详15D501-1 P39
[工作内容]
1.本体安装</t>
  </si>
  <si>
    <t>块</t>
  </si>
  <si>
    <t>030409008003</t>
  </si>
  <si>
    <t>总等电位端子箱MEB</t>
  </si>
  <si>
    <t>[项目特征]
1.名称:总等电位端子箱MEB
2.材质:满足设计及规范要求
3.规格:100X100X6接地钢板
[工作内容]
1.本体安装</t>
  </si>
  <si>
    <t>030409B01001</t>
  </si>
  <si>
    <t>柱主筋与圈梁筋焊接</t>
  </si>
  <si>
    <t>[项目特征]
1.名称:柱主筋与圈梁筋焊接
2.类型:接地
[工作内容]
1.挖填土
2.跨接
3.补刷(喷)油漆</t>
  </si>
  <si>
    <t>处</t>
  </si>
  <si>
    <t>030414011001</t>
  </si>
  <si>
    <t>接地装置系统调试</t>
  </si>
  <si>
    <t>[项目特征]
1.名称:接地装置系统调试
[工作内容]
1.接地电阻测试</t>
  </si>
  <si>
    <t>系统</t>
  </si>
  <si>
    <t>合   计</t>
  </si>
  <si>
    <t>工程名称：室外工程</t>
  </si>
  <si>
    <t>040101002008</t>
  </si>
  <si>
    <t>挖沟槽（坑）土方</t>
  </si>
  <si>
    <t>[项目特征]
1.土壤类别:土方综合考虑
2.挖土深度:满足设计及规范要求
3.开挖方式:综合考虑
4.场内运输:投标人自行考虑
[工作内容]
1.排地表水
2.土方开挖
3.基底钎探
4.场内运输</t>
  </si>
  <si>
    <t>040103001008</t>
  </si>
  <si>
    <t>回填沟槽（坑）土方</t>
  </si>
  <si>
    <t>[项目特征]
1.部位:雨水、污水管网、箱涵
2.填方材料品种:满足设计及规范要求
3.填方粒径要求:满足设计及规范要求
4.填方来源、运距:请投标人自行考虑
[工作内容]
1.运输
2.回填
3.压实</t>
  </si>
  <si>
    <t>040103001009</t>
  </si>
  <si>
    <t>管沟级配回填区（不含三角区、垫层）</t>
  </si>
  <si>
    <t>[项目特征]
1.密实度要求:满足设计及规范要求
2.填方材料品种:粗砂
3.填方来源、运距:综合考虑
[工作内容]
1.运输
2.回填
3.压实</t>
  </si>
  <si>
    <t>040501004001</t>
  </si>
  <si>
    <t>HDPE双壁波纹管 DN300</t>
  </si>
  <si>
    <t>[项目特征]
1.垫层材质及厚度:150mm厚砂石垫层
2.三角区材质及厚度:120°中粗砂基础
3.输送介质:雨、污水
4.材质及规格:HDPE双壁波纹管 DN300 SN8
5.连接形式:橡胶圈承插接口
6.铺设深度:满足设计及规范要求
7.管道检验及试验要求:满足设计及规范要求
8.其它:满足设计及规范要求
[工作内容]
1.垫层、基础铺筑
2.管道铺设
3.管道接口
4.管道检验及试验</t>
  </si>
  <si>
    <t>040504003001</t>
  </si>
  <si>
    <t>塑料检查井（D=1000）</t>
  </si>
  <si>
    <t>[项目特征]
1.垫层、基础材质及厚度:详设计
2.检查井材质、规格:塑料检查井,方格式加强筋结构井壁、法兰式井顶、法兰结构连接
3.井筒、井盖、井圈材质及规格:球墨铸铁材质井座、井盖
[工作内容]
1.垫层铺筑
2.模板制作、安装、拆除
3.混凝土拌和、运输、浇筑、养护
4.检查井安装
5.井筒、井圈、井盖安装</t>
  </si>
  <si>
    <t>座</t>
  </si>
  <si>
    <t>室外照明配电箱 AL-LD</t>
  </si>
  <si>
    <t>[项目特征]
1.名称:室外照明配电箱 AL-LD
2.型号:Pe=3KW  Kx=1  Pjs=3KW  Ijs=17.11A  CosΦ=0.9
3.安装方式:详设计
[工作内容]
1.本体安装
2.焊、压接线端子
3.补刷(喷)油漆
4.接地</t>
  </si>
  <si>
    <t>电力电缆 YJV-3X6</t>
  </si>
  <si>
    <t>[项目特征]
1.名称:电力电缆
2.型号、规格:YJV-3X6
3.材质:铜芯
4.敷设方式、部位:线槽、管内
[工作内容]
1.电缆敷设
2.揭(盖)盖板</t>
  </si>
  <si>
    <t>030408001014</t>
  </si>
  <si>
    <t>电力电缆 YJV-3X4</t>
  </si>
  <si>
    <t>[项目特征]
1.名称:电力电缆
2.型号、规格:YJV-3X4
3.材质:铜芯
4.敷设方式、部位:线槽、管内
[工作内容]
1.电缆敷设
2.揭(盖)盖板</t>
  </si>
  <si>
    <t>配管 SC50（暗配）</t>
  </si>
  <si>
    <t>[项目特征]
1.名称:配管
2.材质、规格:SC50
3.敷设方式:埋地
4.接地要求:满足设计及规范要求
[工作内容]
1.电线管路敷设
2.接地</t>
  </si>
  <si>
    <t>030411001025</t>
  </si>
  <si>
    <t>配管 6*S100（暗配）</t>
  </si>
  <si>
    <t>[项目特征]
1.名称:配管
2.材质、规格:6*SC100
3.敷设方式:埋地
4.接地要求:满足设计及规范要求
[工作内容]
1.电线管路敷设
2.接地</t>
  </si>
  <si>
    <t>030412007001</t>
  </si>
  <si>
    <t>庭院灯 灯高3.5m 50W</t>
  </si>
  <si>
    <t>[项目特征]
1.名称:庭院灯
2.型号:3.5m
3.规格:50W
4.灯杆材质、规格:钢
5.接地要求:符合设计要求及规范
[工作内容]
1.基础制作、安装
2.立灯杆
3.杆座安装
4.灯架及灯具附件安装
5.焊、压接线端子
6.补刷(喷)油漆
7.灯杆编号
8.接地</t>
  </si>
  <si>
    <t>010401011001</t>
  </si>
  <si>
    <t>电气井</t>
  </si>
  <si>
    <t>[项目特征]
1.井截面、深度:1200*900
2.垫层材料种类、厚度:C25砼基础层，200mm厚
3.混凝土强度等级:C25砼
[工作内容]
1.砂浆制作、运输
2.铺设垫层
3.底板混凝土制作、运输、浇筑、振捣、养护
4.砌砖
5.刮缝
6.井池底、壁抹灰
7.抹防潮层
8.材料运输</t>
  </si>
  <si>
    <t>040101002001</t>
  </si>
  <si>
    <t>[项目特征]
1.土壤类别:土方综合考虑
2.挖土深度:满足设计及规范要求
3.开挖方式:综合考虑
4.场内运输:投标人自行考虑
[工作内容]
1.排地表水
2.土方开挖
3.基底钎探
4.场内运输
5.综合单价组成包括但不限于材料、人工、机械、运输、二次及多次转运、垂直运输、水电、临设、施工技术措施、安全文明施工、保险、管理、规费、利润、税金、保修、市场风险及其他工程相关工作等全部内容</t>
  </si>
  <si>
    <t>040103001001</t>
  </si>
  <si>
    <t>工程名称：收费管理用房</t>
  </si>
  <si>
    <t>A.1</t>
  </si>
  <si>
    <t>土石方工程</t>
  </si>
  <si>
    <t>010101001001</t>
  </si>
  <si>
    <t>平整场地</t>
  </si>
  <si>
    <t>[项目特征]
1.土壤类别:综合考虑
2.弃土运距:综合考虑
3.取土运距:综合考虑
[工作内容]
1.土方挖填
2.场地找平
3.场内运输</t>
  </si>
  <si>
    <t>010101004001</t>
  </si>
  <si>
    <t>挖基坑土石方</t>
  </si>
  <si>
    <t>[项目特征]
1.土壤类别:各投标人根据地勘图、勘查报告或勘察现场自已综合考虑土石比例
2.开挖方式:各投标人勘察现场自已综合考虑
3.挖土深度:各类机械数量、规格各投标人勘察现场自已综合考虑
4.场内运距:各投标人勘察现场自已综合考虑
5.场内运距方式:各投标人勘察现场自已综合考虑
[工作内容]
1.排地表水
2.土石方开挖
3.围护(挡土板)及拆除
4.基底钎探
5.场内运输</t>
  </si>
  <si>
    <t>010103001001</t>
  </si>
  <si>
    <t>回填方</t>
  </si>
  <si>
    <t>[项目特征]
1.回填部位:坑槽边回填
2.密实度要求:符合设计及规范要求
3.填方材料品种:符合设计及规范要求
4.填方粒径要求:符合设计及规范要求
5.填方来源、运距:综合考虑
[工作内容]
1.运输
2.铺平
3.回填夯实
4.洒水
5.场内运输</t>
  </si>
  <si>
    <t>010103001002</t>
  </si>
  <si>
    <t>回填方（房心回填）</t>
  </si>
  <si>
    <t>[项目特征]
1.回填部位:房心回填
2.密实度要求:符合设计及规范要求
3.填方材料品种:符合设计及规范要求
4.填方粒径要求:符合设计及规范要求
5.填方来源、运距:综合考虑
[工作内容]
1.运输
2.回填
3.压实</t>
  </si>
  <si>
    <t>A.4</t>
  </si>
  <si>
    <t>砌筑工程</t>
  </si>
  <si>
    <t>010401001001</t>
  </si>
  <si>
    <t>砖基础</t>
  </si>
  <si>
    <t>[项目特征]
1.砖品种、规格、强度等级:实心砖基础
2.砂浆强度等级:M10水泥砂浆
3.砂浆拌合方式:综合考虑
4.其他:满足设计及规范要求
5.砖甲供
[工作内容]
1.砂浆制作、运输
2.铺砂浆、砌砖
3.材料运输</t>
  </si>
  <si>
    <t>010401004001</t>
  </si>
  <si>
    <t>多孔砖墙</t>
  </si>
  <si>
    <t>[项目特征]
1.砖品种、规格、强度等级:多孔砖墙 MU10
2.砂浆强度等级、配合比:M5水泥砂浆
3.砖甲供
[工作内容]
1.砂浆制作、运输
2.砌砖
3.刮缝
4.砖压顶砌筑
5.材料运输</t>
  </si>
  <si>
    <t>010401005001</t>
  </si>
  <si>
    <t>200厚烧结页岩空心砖</t>
  </si>
  <si>
    <t>[项目特征]
1.砖品种、规格、强度等级:烧结页岩空心砖，(孔排数≥7排，孔洞率≥
45%，密度为900Kg/m2
2.墙体类型:200厚厚烧结页岩空心砖，砌体底部三线砖、顶部及其它 局部为实心砖或者多孔砖
3.砂浆强度等级、配合比:M5水泥砂浆
4.其他:满足设计及相关规范要求
5.砖甲供
[工作内容]
1.砂浆制作、运输
2.砌砖
3.刮缝
4.砖压顶砌筑
5.材料运输</t>
  </si>
  <si>
    <t>010402B02001</t>
  </si>
  <si>
    <t>砌体加筋</t>
  </si>
  <si>
    <t>[项目特征]
1.钢筋种类、规格:综合
2.钢筋甲供
[工作内容]
1.钢筋制作、运输
2.钢筋安装
3.焊接(绑扎)</t>
  </si>
  <si>
    <t>010404001002</t>
  </si>
  <si>
    <t>100厚粒径5-32卵石（碎石）垫层</t>
  </si>
  <si>
    <t>[项目特征]
1.垫层材料种类、配合比、厚度:100厚粒径5-32卵石（碎石）垫层
[工作内容]
1.垫层材料的拌制
2.垫层铺设
3.材料运输</t>
  </si>
  <si>
    <t>010501001001</t>
  </si>
  <si>
    <t>垫层 C20</t>
  </si>
  <si>
    <t>[项目特征]
1.混凝土种类:商品混凝土
2.混凝土强度等级:C20
3.模板:综合
4.输送方式、输送距离:综合考虑
5.砼甲供
[工作内容]
1.模板及支撑制作、安装、拆除、堆放、运输及清理模内杂物、刷隔离剂等
2.混凝土制作、运输、浇筑、振捣、养护</t>
  </si>
  <si>
    <t>010501001002</t>
  </si>
  <si>
    <t>80厚C15混凝土垫层</t>
  </si>
  <si>
    <t>[项目特征]
1.混凝土种类:商品砼
2.混凝土强度等级:C15
3.随打随抹光，防水施工前修补平整，阴角1:2.5水泥砂浆找R100圆角
4.砼甲供
[工作内容]
1.模板及支撑制作、安装、拆除、堆放、运输及清理模内杂物、刷隔离剂等
2.混凝土制作、运输、浇筑、振捣、养护</t>
  </si>
  <si>
    <t>010501002001</t>
  </si>
  <si>
    <t>带形基础 C30</t>
  </si>
  <si>
    <t>[项目特征]
1.混凝土种类:商品混凝土
2.模板:综合
3.输送方式、输送距离:综合考虑
4.混凝土强度等级:C30
5.砼甲供
[工作内容]
1.模板及支撑制作、安装、拆除、堆放、运输及清理模内杂物、刷隔离剂等
2.混凝土制作、运输、浇筑、振捣、养护</t>
  </si>
  <si>
    <t>010501003001</t>
  </si>
  <si>
    <t>独立基础 C30</t>
  </si>
  <si>
    <t>010502002001</t>
  </si>
  <si>
    <t>构造柱 C25</t>
  </si>
  <si>
    <t>圈梁 C25</t>
  </si>
  <si>
    <t>010503004002</t>
  </si>
  <si>
    <t>防水翻边 细石C30</t>
  </si>
  <si>
    <t>010505008001</t>
  </si>
  <si>
    <t>雨篷板 C30</t>
  </si>
  <si>
    <t>[项目特征]
1.混凝土种类:商品混凝土
2.混凝土强度等级:C30
3.模板:综合
4.输送方式、输送距离:综合考虑
5.砼甲供
[工作内容]
1.模板及支架(撑)制作、安装、拆除、堆放、运输及清理模内杂物、刷隔离剂等
2.混凝土制作、运输、浇筑、振捣、养护</t>
  </si>
  <si>
    <t>010507001001</t>
  </si>
  <si>
    <t>散水</t>
  </si>
  <si>
    <t>[项目特征]
1.基层处理:素土夯实
2.垫层材料种类、厚度:100厚碎石粘土夯实垫层
3.面层厚度:60mm
4.混凝土种类:商品混凝土
5.混凝土强度等级:C15
6.变形缝填塞材料种类:密封膏嵌缝
7.具体做法:详大样
8.运输方式:综合考虑
9.砼甲供
[工作内容]
1.地基夯实
2.铺设垫层
3.模板及支撑制作、安装、拆除、堆放、运输及清理模内杂物、刷隔离剂等
4.混凝土制作、运输、浇筑、振捣、养护
5.变形缝填塞</t>
  </si>
  <si>
    <t>室外排水沟</t>
  </si>
  <si>
    <t>[项目特征]
1.做法:详见大样
2.沟截面净空尺寸:详设计图
3.垫层材料种类、厚度:100厚C15混凝土垫层
4.沟底及沟壁材料:C20混凝土
5.盖板材质、规格:C20砼水篦子
6.运输方式:综合考虑
7.砼甲供
[工作内容]
1.铺设垫层
2.模板及支撑制作、安装、拆除、堆放、运输及清理模内杂物、刷隔离剂等
3.混凝土制作、运输、浇筑、振捣、养护
4.刷防护材料</t>
  </si>
  <si>
    <t>010507004001</t>
  </si>
  <si>
    <t>室外台阶</t>
  </si>
  <si>
    <t>[项目特征]
1.踏步高、宽:详西南18J812-10-3C
2.混凝土种类:商品砼
3.混凝土强度等级:C15
4.垫层:100厚C15砼
5.砼甲供
[工作内容]
1.模板及支撑制作、安装、拆除、堆放、运输及清理模内杂物、刷隔离剂等
2.混凝土制作、运输、浇筑、振捣、养护</t>
  </si>
  <si>
    <t>010507007001</t>
  </si>
  <si>
    <t>窗台压顶 C25</t>
  </si>
  <si>
    <t>[项目特征]
1.构件的类型:压顶
2.混凝土种类:综合
3.混凝土强度等级:C25
4.模板:综合
5.运输方式:综合考虑
6.砼甲供
[工作内容]
1.模板及支架(撑)制作、安装、拆除、堆放、运输及清理模内杂物、刷隔离剂等
2.混凝土制作、运输、浇筑、振捣、养护</t>
  </si>
  <si>
    <t>010507007002</t>
  </si>
  <si>
    <t>压顶 C30</t>
  </si>
  <si>
    <t>010510003001</t>
  </si>
  <si>
    <t>预制过梁C25</t>
  </si>
  <si>
    <t>[项目特征]
1.混凝土种类:综合
2.混凝土强度等级:C25
3.模板:综合
4.运输方式:综合考虑
[工作内容]
1.模板制作、安装、拆除、堆放、运输及清理模内杂物、刷隔离剂等
2.混凝土制作、运输、浇筑、振捣、养护
3.构件运输、安装
4.砂浆制作、运输
5.接头灌缝、养护</t>
  </si>
  <si>
    <t>010506001001</t>
  </si>
  <si>
    <t>直形楼梯 C30</t>
  </si>
  <si>
    <t>[项目特征]
1.混凝土种类:商品混凝土
2.混凝土强度等级:C30
3.折算厚度:综合考虑
4.模板:综合
5.输送方式、输送距离:综合考虑
6.砼甲供
[工作内容]
1.模板及支架(撑)制作、安装、拆除、堆放、运输及清理模内杂物、刷隔离剂等
2.混凝土制作、运输、浇筑、振捣、养护</t>
  </si>
  <si>
    <t>010507003002</t>
  </si>
  <si>
    <t>厨房排水沟</t>
  </si>
  <si>
    <t>[项目特征]
1.做法:详见大样
2.沟截面净空尺寸:详设计图
3.垫层材料种类、厚度:100厚C15混凝土垫层
4.沟底及沟壁材料:C20混凝土
5.盖板材质、规格:C20砼水篦子
6.防护材料种类:1:2.5水泥砂浆抹面（内渗5%防水剂）
7.运输方式:综合考虑
8.砼甲供
[工作内容]
1.铺设垫层
2.模板及支撑制作、安装、拆除、堆放、运输及清理模内杂物、刷隔离剂等
3.混凝土制作、运输、浇筑、振捣、养护
4.刷防护材料</t>
  </si>
  <si>
    <t>A.6</t>
  </si>
  <si>
    <t>金属结构工程</t>
  </si>
  <si>
    <t>010606008001</t>
  </si>
  <si>
    <t>屋面检修梯</t>
  </si>
  <si>
    <t>[项目特征]
1.钢材品种、规格:02J40-1
2.钢梯形式:满足设计及规范要求
3.防腐处理:满足设计及规范要求
4.油漆种类及遍数:详设计
5.运输:综合
[工作内容]
1.制作
2.运输
3.拼装
4.安装
5.探伤
6.油漆</t>
  </si>
  <si>
    <t>010607005001</t>
  </si>
  <si>
    <t>砌块墙钢丝网加固</t>
  </si>
  <si>
    <t>[项目特征]
1.材料品种、规格:0.8厚9×25孔钢丝网
2.加固方式:不同材质处铺挂
[工作内容]
1.铺贴
2.铆固</t>
  </si>
  <si>
    <t>010607005002</t>
  </si>
  <si>
    <t>砌块墙钢丝网加固（全部铺挂）</t>
  </si>
  <si>
    <t>[项目特征]
1.材料品种、规格:0.8厚9×25孔钢丝网
2.加固方式:全部铺挂
[工作内容]
1.铺贴
2.铆固</t>
  </si>
  <si>
    <t>A.8</t>
  </si>
  <si>
    <t>门窗工程</t>
  </si>
  <si>
    <t>010807001001</t>
  </si>
  <si>
    <t>深灰色磨砂面-组合式彩钢复合型材窗</t>
  </si>
  <si>
    <t>[项目特征]
1.窗代号及洞口尺寸:详设计
2.框、扇材质:深灰色磨砂面-组合式彩钢复合型材窗
3.玻璃品种、厚度:6高透光Low-E+9A+6透明
[工作内容]
1.窗安装
2.五金、玻璃安装</t>
  </si>
  <si>
    <t>010807003001</t>
  </si>
  <si>
    <t>深褐色钢制防火百叶窗</t>
  </si>
  <si>
    <t>[项目特征]
1.窗代号及洞口尺寸:详设计
2.框、扇材质:深褐色钢制防火百叶窗（@100，居中布置）
[工作内容]
1.窗安装
2.五金安装</t>
  </si>
  <si>
    <t>[项目特征]
1.瓦品种、规格:彩瓦
2.粘结层砂浆的配合比:挂贴
[工作内容]
1.砂浆制作、运输、摊铺、养护
2.安瓦、作瓦脊</t>
  </si>
  <si>
    <t>010902001001</t>
  </si>
  <si>
    <t>3mm厚屋面APF压敏反应型高分子自粘防水卷材</t>
  </si>
  <si>
    <t>[项目特征]
1.卷材品种、规格、厚度:3mm厚屋面APF压敏反应型高分子自粘防水卷材
2.防水层数:一层
[工作内容]
1.基层处理
2.刷底油
3.铺油毡卷材、接缝</t>
  </si>
  <si>
    <t>屋面涂膜防水</t>
  </si>
  <si>
    <t>[项目特征]
1.防水膜品种:929单组份聚氨酯防水涂膜
2.涂膜厚度、遍数:1.5mm厚，一遍
[工作内容]
1.基层处理
2.刷基层处理剂
3.铺布、喷涂防水层</t>
  </si>
  <si>
    <t>[项目特征]
1.刚性层做法:40厚C20细石砼刚性层内配A6双向@200钢筋,设纵横间距≤4m分格,分格缝宽10,缝内嵌改性沥青密封膏;分隔缝处断开
2.隔离层:无纺聚氨酯纤维布一层（干铺）
3.保温隔热层:另列清单
4.保护层:2层20mm厚1:3砂浆保护层
5.卷材品种、规格、厚度::另列清单
6.找平层:20mm厚1:3水泥砂浆找平层
7.隔气层:氯丁乳胶沥青二遍
8.其他:满足设计及规范要求
9.砼、钢筋甲供
[工作内容]
1.基层处理
2.抹找坡层
3.抹找坡层
4.铺卷材、接缝
5.抹保护层
6.铺粘保温层
7.抹隔离层
8.钢筋制作、安装
9.混凝土制作、运输、铺筑、养护
10.材料运输</t>
  </si>
  <si>
    <t>2mm厚聚合物水泥防水涂膜</t>
  </si>
  <si>
    <t>[项目特征]
1.防水膜品种:聚合物水泥防水涂膜
2.涂膜厚度、遍数:2mm
[工作内容]
1.基层处理
2.刷基层处理剂
3.铺布、喷涂防水层</t>
  </si>
  <si>
    <t>010904001001</t>
  </si>
  <si>
    <t>楼(地)面卷材防水</t>
  </si>
  <si>
    <t>[项目特征]
1.卷材品种、规格、厚度:3mm厚APF压敏反应型高分子自粘防水卷材
2.防水层数:一层
[工作内容]
1.基层处理
2.刷粘结剂
3.铺防水卷材
4.接缝、嵌缝</t>
  </si>
  <si>
    <t>010904002001</t>
  </si>
  <si>
    <t>楼(地)面涂膜防水</t>
  </si>
  <si>
    <t>[项目特征]
1.防水膜品种:聚合物水泥防水涂料
2.涂膜厚度、遍数:2mm
[工作内容]
1.基层处理
2.刷基层处理剂
3.铺布、喷涂防水层</t>
  </si>
  <si>
    <t>010904002002</t>
  </si>
  <si>
    <t>1.5mm厚929单组份聚氨酯防水涂膜</t>
  </si>
  <si>
    <t>[项目特征]
1.防水膜品种:929单组份聚氨酯防水涂膜
2.涂膜厚度、遍数:1.5mm
[工作内容]
1.基层处理
2.刷基层处理剂
3.铺布、喷涂防水层</t>
  </si>
  <si>
    <t>011101001001</t>
  </si>
  <si>
    <t>露台楼地面</t>
  </si>
  <si>
    <t>[项目特征]
1.找坡层厚度、砂浆配合比:陶粒页岩混凝土找坡2%，最薄处30厚
2.面层厚度、砂浆配合比:20mm厚1:2.5水泥砂浆保护层，分格缝间距1.0m
[工作内容]
1.基层清理
2.抹找平层
3.抹面层
4.材料运输</t>
  </si>
  <si>
    <t>A.10</t>
  </si>
  <si>
    <t>保温、隔热、防腐工程</t>
  </si>
  <si>
    <t>011001001001</t>
  </si>
  <si>
    <t>保温隔热屋面</t>
  </si>
  <si>
    <t>[项目特征]
1.部位:屋面
2.保温隔热材料品种、规格、厚度:50mm厚难燃型挤塑聚苯板
[工作内容]
1.基层清理
2.刷粘结材料
3.铺粘保温层
4.铺、刷(喷)防护层</t>
  </si>
  <si>
    <t>011001003001</t>
  </si>
  <si>
    <t>保温隔热墙面</t>
  </si>
  <si>
    <t>[项目特征]
1.保温隔热部位:外墙
2.砂浆:界面砂浆一道，5厚抗裂砂浆分两次抹灰，中间压入一层耐碱玻纤网格布
3.保温隔热材料品种、规格及厚度:50mm厚难燃型挤塑聚苯板
[工作内容]
1.基层清理
2.刷界面剂
3.安装龙骨
4.填贴保温材料
5.保温板安装
6.粘贴面层
7.铺设增强格网、抹抗裂、防水砂浆面层
8.嵌缝
9.铺、刷(喷)防护材料</t>
  </si>
  <si>
    <t>A.11</t>
  </si>
  <si>
    <t>楼地面装饰工程</t>
  </si>
  <si>
    <t>011101006001</t>
  </si>
  <si>
    <t>平面砂浆找平层</t>
  </si>
  <si>
    <t>[项目特征]
1.找平层厚度:20mm
2.砂浆种类及配合比:1:3水泥砂浆找平
[工作内容]
1.基层清理
2.抹找平层
3.材料运输</t>
  </si>
  <si>
    <t>011102003001</t>
  </si>
  <si>
    <t>600*600防滑地砖楼地面</t>
  </si>
  <si>
    <t>[项目特征]
1.结合层厚度、砂浆配合比:20厚1:2干硬性水泥砂浆结合层，上洒1-2厚干水泥并洒清水适量
2.面层材料品种、规格、颜色:600*600防滑砖
[工作内容]
1.基层清理
2.抹找平层
3.面层铺设、磨边
4.嵌缝
5.刷防护材料
6.酸洗、打蜡
7.材料运输</t>
  </si>
  <si>
    <t>011107002001</t>
  </si>
  <si>
    <t>防滑砖台阶面</t>
  </si>
  <si>
    <t>[项目特征]
1.粘结材料种类:水泥砂浆
2.面层材料品种、规格、颜色:防滑砖
3.勾缝材料种类:水泥砂浆
4.防滑条材料种类、规格:详设计
5.防护材料种类:详设计
[工作内容]
1.基层清理
2.抹找平层
3.面层铺贴
4.贴嵌防滑条
5.勾缝
6.刷防护材料
7.材料运输</t>
  </si>
  <si>
    <t>011106002001</t>
  </si>
  <si>
    <t>600*600防滑砖地面砖楼梯面层</t>
  </si>
  <si>
    <t>[项目特征]
1.粘结层厚度、材料种类:20厚1:2干硬性水泥砂浆粘合层，上洒1-2厚干水泥并洒清水
2.面层材料品种、规格、颜色:600*600mm地面砖（磨边、拉槽、切割）
3.防滑条材料种类、规格:西南18J412 P70-5
4.其他:满足设计及规范要求
[工作内容]
1.基层清理
2.抹结合层
3.面层铺贴、磨边、拉槽、切割
4.贴嵌防滑条
5.勾缝
6.材料运输</t>
  </si>
  <si>
    <t>011108004001</t>
  </si>
  <si>
    <t>雨棚板水泥砂浆抹灰</t>
  </si>
  <si>
    <t>[项目特征]
1.工程部位:雨棚板
2.找坡层厚度、砂浆配合比:陶粒页岩混凝土找坡2%，最薄处30厚
3.防水层:另列清单
4.保护层:20mm厚1:2.5水泥砂浆保护层，分格缝间距1m
[工作内容]
1.清理基层
2.抹找平层
3.抹防水层
4.抹保护层
5.抹面层
6.材料运输</t>
  </si>
  <si>
    <t>墙面一般抹灰（内墙）</t>
  </si>
  <si>
    <t>[项目特征]
1.墙体类型:综合
2.底层厚度、砂浆配合比:7厚1:3水泥砂浆打底两次成活扫毛或划出纹道
3.面层厚度、砂浆配合比:5厚1：2.5水泥砂浆罩面压光
[工作内容]
1.基层清理
2.砂浆制作、运输
3.底层抹灰
4.抹面层
5.抹装饰面
6.勾分格缝</t>
  </si>
  <si>
    <t>011201001002</t>
  </si>
  <si>
    <t>墙面一般抹灰（女儿墙）</t>
  </si>
  <si>
    <t>011201001003</t>
  </si>
  <si>
    <t>墙面一般抹灰（外墙）</t>
  </si>
  <si>
    <t>[项目特征]
1.墙体类型:综合
2.面层厚度、砂浆配合比:20厚水泥砂浆
[工作内容]
1.基层清理
2.砂浆制作、运输
3.底层抹灰
4.抹面层
5.抹装饰面
6.勾分格缝</t>
  </si>
  <si>
    <t>011204003001</t>
  </si>
  <si>
    <t>300*450*6厚白色内墙瓷砖</t>
  </si>
  <si>
    <t>[项目特征]
1.墙体类型:综合
2.面层材料品种、规格、颜色:300*450*6厚白色内墙瓷砖
3.缝宽、嵌缝材料种类:白水泥或沟缝剂擦缝
4.安装方式:8mm厚1:2水泥砂浆粘接层（加建筑胶适量）
5.防水层:另列清单项
6.其他:满足设计及规范要求
[工作内容]
1.基层清理
2.砂浆制作、运输
3.抹灰层
4.刷防水层
5.粘结层铺贴
6.面层安装
7.嵌缝
8.材料运输</t>
  </si>
  <si>
    <t>A.13</t>
  </si>
  <si>
    <t>天棚工程</t>
  </si>
  <si>
    <t>011301001001</t>
  </si>
  <si>
    <t>天棚抹灰</t>
  </si>
  <si>
    <t>[项目特征]
1.基层类型:砼
[工作内容]
1.基层清理
2.底层抹灰
3.抹面层</t>
  </si>
  <si>
    <t>011302001001</t>
  </si>
  <si>
    <t>铝合金条形扣板吊顶</t>
  </si>
  <si>
    <t>[项目特征]
1.吊顶形式、吊杆规格、高度:钢筋混凝土内预留Φ6吊杆，双向吊点，中距900-1200，Φ8吊杆，双向吊点，中距900-1200
2.龙骨材料种类、规格、中距:次龙骨（专用），中距＜1200
3.面层材料品种、规格:0.5厚铝合金条板
4.其他:满足设计及规范要求
[工作内容]
1.基层清理、吊杆安装
2.龙骨安装
3.基层板铺贴
4.面层铺贴</t>
  </si>
  <si>
    <t>011406001001</t>
  </si>
  <si>
    <t>内墙乳胶漆</t>
  </si>
  <si>
    <t>[项目特征]
1.基层类型:综合
2.刮腻子种类、遍数:满刮腻子2遍砂磨平
3.油漆品种、刷漆遍数:内墙乳胶漆2遍
[工作内容]
1.基层清理
2.刮腻子
3.刷油漆
4.材料运输</t>
  </si>
  <si>
    <t>011406001004</t>
  </si>
  <si>
    <t>白色乳胶漆天棚</t>
  </si>
  <si>
    <t>[项目特征]
1.基层类型:综合
2.刮腻子遍数:满刮腻子2遍找平磨光
3.油漆品种、刷漆遍数:白色乳胶漆2遍
[工作内容]
1.基层清理
2.刮腻子
3.刷防护材料、油漆</t>
  </si>
  <si>
    <t>仿石材外墙漆涂料</t>
  </si>
  <si>
    <t>[项目特征]
1.基层类型:抹灰面
2.喷刷涂料部位:外墙
3.腻子种类:柔性耐水腻子
4.涂料品种、喷刷遍数:仿石材外墙漆涂料
[工作内容]
1.基层清理
2.刮腻子
3.刷、喷涂料</t>
  </si>
  <si>
    <t>[项目特征]
1.建筑结构形式:详设计
2.檐口高度:20米内
[工作内容]
1.场内、场外材料搬运
2.搭、拆脚手架、斜道、上料平台
3.安全网的铺设
4.选择附墙点与主体连接
5.测试电动装置、安全锁等
6.拆除脚手架后材料的堆放</t>
  </si>
  <si>
    <t>[项目特征]
1.建筑物建筑类型及结构形式:框架结构
2.建筑物檐口高度、层数:30米内
[工作内容]
1.在施工工期内完成全部工程项目所需要的垂直运输机械台班
2.合同工期期间垂直运输机械的修理与保养</t>
  </si>
  <si>
    <t>E.1</t>
  </si>
  <si>
    <t>绿化工程</t>
  </si>
  <si>
    <t>050101009001</t>
  </si>
  <si>
    <t>种植土回(换)填</t>
  </si>
  <si>
    <t>[项目特征]
1.回填土质要求:种植土（外购）
2.取土运距:综合考虑
3.回填厚度:综合
4.具体做法:详大样
[工作内容]
1.回填
2.找平、找坡
3.废弃物运输</t>
  </si>
  <si>
    <t>其他工程</t>
  </si>
  <si>
    <t>011503001001</t>
  </si>
  <si>
    <t>金属楼梯栏杆</t>
  </si>
  <si>
    <t>[项目特征]
1.栏杆高度:详设计图纸
2.扶手材料种类、规格:φ50钢管扶手
3.栏杆材料种类、规格:详西南18J412 P49-6
4.防护材料种类:综合
5.其他:满足设计及规范要求
[工作内容]
1.制作
2.运输
3.安装
4.刷防护材料</t>
  </si>
  <si>
    <t>011505001001</t>
  </si>
  <si>
    <t>石材洗漱台</t>
  </si>
  <si>
    <t>[项目特征]
1.材料品种、规格、颜色:黑金砂石材（挡水、吊檐、磨边）
2.支架、配件品种、规格:L40*3角钢托架
3.具体做法:详西南图集18J517 35 1-1b
4.计算规则:按投影面积计算
5.其他:满足设计及规范要求
[工作内容]
1.台面及支架制作安装
2.挡水、吊檐制作安装
3.材料运输</t>
  </si>
  <si>
    <t>011210005001</t>
  </si>
  <si>
    <t>成品隔断（蹲位）</t>
  </si>
  <si>
    <t>[项目特征]
1.隔断材料品种、规格、颜色:三聚氰胺板隔断(中油银灰色防潮防划)门高1800x700宽x18厚带显示锁
2.五金配件品种、规格:综合
[工作内容]
1.隔断运输、安装
2.嵌缝、塞口
3.五金安装</t>
  </si>
  <si>
    <t>011210005002</t>
  </si>
  <si>
    <t>成品隔断（小便器）</t>
  </si>
  <si>
    <t>[项目特征]
1.隔断材料品种、规格、颜色:三聚氰胺板隔断(中油银灰色防潮防划)
2.五金配件品种、规格:综合
3.其他:满足设计及规范要求
[工作内容]
1.隔断运输、安装
2.嵌缝、塞口
3.五金安装</t>
  </si>
  <si>
    <t>011503002001</t>
  </si>
  <si>
    <t>露台玻璃栏杆（高1100）</t>
  </si>
  <si>
    <t>[项目特征]
1.扶手材料种类、规格:详设计
2.栏杆材料种类、规格:详设计
3.栏板材料种类、规格、颜色:详设计
4.甲方选样
[工作内容]
1.制作
2.运输
3.安装
4.刷防护材料</t>
  </si>
  <si>
    <t>011503001002</t>
  </si>
  <si>
    <t>护窗栏杆</t>
  </si>
  <si>
    <t>[项目特征]
1.扶手材料种类、规格:参见西南图集18J412 P62.1a
[工作内容]
1.制作
2.运输
3.安装
4.刷防护材料</t>
  </si>
  <si>
    <t>GRC装饰线条</t>
  </si>
  <si>
    <t>011502008002</t>
  </si>
  <si>
    <t>室内给排水</t>
  </si>
  <si>
    <t>031001006003</t>
  </si>
  <si>
    <t>雨水管 DN100</t>
  </si>
  <si>
    <t>[项目特征]
1.安装部位:室内
2.介质:雨水
3.材质、规格:DN100
4.连接形式:粘接
[工作内容]
1.管道安装
2.管件安装
3.塑料卡固定
4.压力试验
5.吹扫、冲洗
6.警示带铺设</t>
  </si>
  <si>
    <t>031004014008</t>
  </si>
  <si>
    <t>87型雨水斗 DN100</t>
  </si>
  <si>
    <t>[项目特征]
1.材质:塑料
2.型号、规格:DN100
3.安装方式:详设计
[工作内容]
1.安装</t>
  </si>
  <si>
    <t>031001006028</t>
  </si>
  <si>
    <t>UPVC空调冷凝水管 DN50</t>
  </si>
  <si>
    <t>[项目特征]
1.安装部位:室内
2.介质:空调冷凝水管
3.材质、规格:UPVC DN50
4.连接形式:粘接
5.通球试验:符合设计要求及规范
[工作内容]
1.管道安装
2.管件安装
3.塑料卡固定
4.通球试验
5.警示带铺设</t>
  </si>
  <si>
    <t>031001006004</t>
  </si>
  <si>
    <t>UPVC排水管 DN50</t>
  </si>
  <si>
    <t>[项目特征]
1.安装部位:室内
2.介质:排水
3.材质、规格:UPVC DN50
4.连接形式:粘接
5.通球试验:符合设计要求及规范
[工作内容]
1.管道安装
2.管件安装
3.塑料卡固定
4.吹扫、冲洗
5.警示带铺设</t>
  </si>
  <si>
    <t>031001006005</t>
  </si>
  <si>
    <t>UPVC排水管 DN75</t>
  </si>
  <si>
    <t>[项目特征]
1.安装部位:室内
2.介质:排水
3.材质、规格:UPVC DN75
4.连接形式:粘接
[工作内容]
1.管道安装
2.管件安装
3.塑料卡固定
4.压力试验
5.吹扫、冲洗
6.警示带铺设</t>
  </si>
  <si>
    <t>031001006006</t>
  </si>
  <si>
    <t>UPVC排水管 DN100</t>
  </si>
  <si>
    <t>[项目特征]
1.安装部位:室内
2.介质:排水
3.材质、规格:UPVC DN100
4.连接形式:粘接
[工作内容]
1.管道安装
2.管件安装
3.塑料卡固定
4.压力试验
5.吹扫、冲洗
6.警示带铺设</t>
  </si>
  <si>
    <t>031001006022</t>
  </si>
  <si>
    <t>PPR塑料给水管 DN40</t>
  </si>
  <si>
    <t>[项目特征]
1.安装部位:室内
2.介质:给水
3.材质、规格:PPR DN40
4.连接形式:热熔
5.压力试验及吹、洗设计要求:符合设计及规范要求
[工作内容]
1.管道安装
2.管件安装
3.塑料卡固定
4.压力试验
5.吹扫、冲洗
6.警示带铺设</t>
  </si>
  <si>
    <t>031001006023</t>
  </si>
  <si>
    <t>PPR塑料给水管 DN32</t>
  </si>
  <si>
    <t>[项目特征]
1.安装部位:室内
2.介质:给水
3.材质、规格:PPR DN32
4.连接形式:热熔
5.压力试验及吹、洗设计要求:符合设计及规范要求
[工作内容]
1.管道安装
2.管件安装
3.塑料卡固定
4.压力试验
5.吹扫、冲洗
6.警示带铺设</t>
  </si>
  <si>
    <t>031001006025</t>
  </si>
  <si>
    <t>PPR塑料给水管 DN25</t>
  </si>
  <si>
    <t>[项目特征]
1.安装部位:室内
2.介质:给水
3.材质、规格:PPR DN25
4.连接形式:热熔
5.压力试验及吹、洗设计要求:符合设计及规范要求
[工作内容]
1.管道安装
2.管件安装
3.塑料卡固定
4.压力试验
5.吹扫、冲洗
6.警示带铺设</t>
  </si>
  <si>
    <t>031001006026</t>
  </si>
  <si>
    <t>PPR塑料给水管 DN20</t>
  </si>
  <si>
    <t>[项目特征]
1.安装部位:室内
2.介质:给水
3.材质、规格:PPR DN20
4.连接形式:热熔
5.压力试验及吹、洗设计要求:符合设计及规范要求
[工作内容]
1.管道安装
2.管件安装
3.塑料卡固定
4.压力试验
5.吹扫、冲洗
6.警示带铺设</t>
  </si>
  <si>
    <t>031001006027</t>
  </si>
  <si>
    <t>PPR塑料给水管 DN15</t>
  </si>
  <si>
    <t>[项目特征]
1.安装部位:室内
2.介质:给水
3.材质、规格:PPR DN15
4.连接形式:热熔
5.压力试验及吹、洗设计要求:符合设计及规范要求
[工作内容]
1.管道安装
2.管件安装
3.塑料卡固定
4.压力试验
5.吹扫、冲洗
6.警示带铺设</t>
  </si>
  <si>
    <t>031003001010</t>
  </si>
  <si>
    <t>截止阀 DN20</t>
  </si>
  <si>
    <t>[项目特征]
1.类型:截止阀
2.材质:详设计
3.规格、压力等级:DN20
4.连接形式:详设计
[工作内容]
1.安装
2.调试</t>
  </si>
  <si>
    <t>031003001003</t>
  </si>
  <si>
    <t>截止阀 DN25</t>
  </si>
  <si>
    <t>[项目特征]
1.类型:截止阀
2.材质:详设计
3.规格、压力等级:DN25
4.连接形式:详设计
[工作内容]
1.安装
2.调试</t>
  </si>
  <si>
    <t>031003001012</t>
  </si>
  <si>
    <t>截止阀 DN50</t>
  </si>
  <si>
    <t>[项目特征]
1.类型:截止阀
2.材质:详设计
3.规格、压力等级:DN50
4.连接形式:详设计
[工作内容]
1.安装
2.调试</t>
  </si>
  <si>
    <t>031004014005</t>
  </si>
  <si>
    <t>网框式地漏 DN100</t>
  </si>
  <si>
    <t>[项目特征]
1.材质:详设计
2.型号、规格:DN100
[工作内容]
1.安装</t>
  </si>
  <si>
    <t>031004014007</t>
  </si>
  <si>
    <t>地漏 DN50</t>
  </si>
  <si>
    <t>[项目特征]
1.材质:金属
2.型号、规格:DN50
3.安装方式:详设计
[工作内容]
1.安装</t>
  </si>
  <si>
    <t>031003001011</t>
  </si>
  <si>
    <t>自动排气阀 DN15</t>
  </si>
  <si>
    <t>[项目特征]
1.类型:自动排气阀
2.材质:铜制
3.规格、压力等级:DN15
4.连接形式:丝接
[工作内容]
1.安装
2.调试</t>
  </si>
  <si>
    <t>031002003001</t>
  </si>
  <si>
    <t>钢套管DN40</t>
  </si>
  <si>
    <t>[项目特征]
1.名称、类型:钢套管
2.材质:焊接钢管
3.规格:DN40
4.填料材质:满足设计及规范要求
[工作内容]
1.制作
2.安装
3.除锈、刷油</t>
  </si>
  <si>
    <t>031002003006</t>
  </si>
  <si>
    <t>刚性防水套管 DN150</t>
  </si>
  <si>
    <t>[项目特征]
1.名称、类型:刚性防水套管
2.材质:钢管
3.规格:DN150
4.填料材质:符合设计要求及规范
[工作内容]
1.制作
2.安装
3.除锈、刷油</t>
  </si>
  <si>
    <t>031004006001</t>
  </si>
  <si>
    <t>脚踏阀式冲洗阀大便器（甲供）</t>
  </si>
  <si>
    <t>[项目特征]
1.材质:陶瓷制品
2.组装形式:符合设计就规范要求
3.附件名称、数量:成套产品
[工作内容]
1.器具安装
2.附件安装</t>
  </si>
  <si>
    <t>组</t>
  </si>
  <si>
    <t>031004003001</t>
  </si>
  <si>
    <t>感应式洗脸盆（甲供）</t>
  </si>
  <si>
    <t>031004007001</t>
  </si>
  <si>
    <t>感应式落地式小便器（甲供）</t>
  </si>
  <si>
    <t>[项目特征]
1.材质:陶瓷
2.组装形式:符合设计及规范要求
3.附件名称、数量:成套产品
[工作内容]
1.器具安装
2.附件安装</t>
  </si>
  <si>
    <t>031004008001</t>
  </si>
  <si>
    <t>成品拖把池（甲供）</t>
  </si>
  <si>
    <t>[项目特征]
1.材质:陶瓷
2.组装形式:成品拖把池
[工作内容]
1.器具安装
2.附件安装</t>
  </si>
  <si>
    <t>[项目特征]
1.填方材料品种:满足设计及规范要求
2.填方粒径要求:满足设计及规范要求
3.填方来源、运距:请投标人自行考虑
[工作内容]
1.运输
2.回填
3.压实</t>
  </si>
  <si>
    <t>室外给水系统</t>
  </si>
  <si>
    <t>030901011001</t>
  </si>
  <si>
    <t>室外消火栓 SS150型</t>
  </si>
  <si>
    <t>[项目特征]
1.安装方式:室外地上
2.型号、规格:SS150型 DN100
[工作内容]
1.安装
2.配件安装</t>
  </si>
  <si>
    <t>031001007002</t>
  </si>
  <si>
    <t>内外衬塑镀锌钢管 DN100</t>
  </si>
  <si>
    <t>[项目特征]
1.安装部位:室外
2.介质:消防水
3.材质、规格:内外衬塑镀锌钢管
4.连接形式:法兰连接
5.通球试验:符合设计要求及规范
[工作内容]
1.管道安装
2.管件安装
3.塑料卡固定
4.压力试验
5.通球试验
6.警示带铺设</t>
  </si>
  <si>
    <t>031001007003</t>
  </si>
  <si>
    <t>钢塑复合管 DN50</t>
  </si>
  <si>
    <t>[项目特征]
1.安装部位:室外
2.介质:消防水
3.材质、规格:钢塑复合管 DN100
4.连接形式:法兰连接
5.通球试验:符合设计要求及规范
[工作内容]
1.管道安装
2.管件安装
3.塑料卡固定
4.压力试验
5.通球试验
6.警示带铺设</t>
  </si>
  <si>
    <t>031003013001</t>
  </si>
  <si>
    <t>水表 DN50</t>
  </si>
  <si>
    <t>[项目特征]
1.安装部位(室内外):室外
2.型号、规格:DN50
3.连接形式:详设计
4.附件配置:表后前阀
[工作内容]
1.组装</t>
  </si>
  <si>
    <t>031003013003</t>
  </si>
  <si>
    <t>水表 DN100</t>
  </si>
  <si>
    <t>[项目特征]
1.安装部位(室内外):室外
2.型号、规格:DN100
3.连接形式:详设计
4.附件配置:表后前阀
[工作内容]
1.组装</t>
  </si>
  <si>
    <t>040504001002</t>
  </si>
  <si>
    <t>水表井</t>
  </si>
  <si>
    <t>[项目特征]
1.垫层、基础材质及厚度:详06S520-44
2.砌筑材料品种、规格、强度等级:详06S520-44
3.勾缝、抹面要求:详06S520-44
4.砂浆强度等级、配合比:详设计
5.混凝土强度等级:详设计
6.盖板材质、规格:详设计
7.井盖、井圈材质及规格:详设计
[工作内容]
1.垫层铺筑
2.模板制作、安装、拆除
3.混凝土拌和、运输、浇筑、养护
4.砌筑、勾缝、抹面
5.井圈、井盖安装
6.盖板安装
7.踏步安装
8.防水、止水</t>
  </si>
  <si>
    <t>040101002003</t>
  </si>
  <si>
    <t>040103001003</t>
  </si>
  <si>
    <t>AL总箱</t>
  </si>
  <si>
    <t>[项目特征]
1.名称:AL总箱
2.型号:Pe=26KW  Kx=0.9  Pjs=23.4KW  Ijs=44.49A  CosΦ=0.9
3.安装方式:详设计
[工作内容]
1.本体安装
2.焊、压接线端子
3.补刷(喷)油漆
4.接地</t>
  </si>
  <si>
    <t>030404017009</t>
  </si>
  <si>
    <t>AP厨房配电箱</t>
  </si>
  <si>
    <t>[项目特征]
1.名称:AP厨房配电箱
2.型号:Pe=17KW  Kx=0.75  Pjs=12.75KW  Ijs=24.24A  CosΦ=0.9
3.安装方式:详设计
[工作内容]
1.本体安装
2.焊、压接线端子
3.补刷(喷)油漆
4.接地</t>
  </si>
  <si>
    <t>030404017016</t>
  </si>
  <si>
    <t>一层动力配箱 AP1</t>
  </si>
  <si>
    <t>[项目特征]
1.名称:一层动力配箱 AP1
2.型号:Pe=17KW  Kx=0.8  Pjs=13.6KW  Ijs=25.38A  CosΦ=0.85
3.安装方式:详设计
[工作内容]
1.本体安装
2.焊、压接线端子
3.补刷(喷)油漆
4.接地</t>
  </si>
  <si>
    <t>030404017017</t>
  </si>
  <si>
    <t>二层动力配箱 AP2</t>
  </si>
  <si>
    <t>[项目特征]
1.名称:二层动力配箱 AP2
2.型号:Pe=10KW  Kx=0.8  Pjs=8KW  Ijs=15.21A  CosΦ=0.85
3.安装方式:详设计
[工作内容]
1.本体安装
2.焊、压接线端子
3.补刷(喷)油漆
4.接地</t>
  </si>
  <si>
    <t>030404017018</t>
  </si>
  <si>
    <t>030404017020</t>
  </si>
  <si>
    <t>配电箱 APJK</t>
  </si>
  <si>
    <t>[项目特征]
1.名称:配电箱 APJK
2.型号:Pe=30KW  Kx=0.9  Pjs=27KW  Ijs=51.33A  CosΦ=0.9
3.安装方式:详设计
[工作内容]
1.本体安装
2.焊、压接线端子
3.补刷(喷)油漆
4.接地</t>
  </si>
  <si>
    <t>030404017010</t>
  </si>
  <si>
    <t>ALYJ应急照明配电箱</t>
  </si>
  <si>
    <t>[项目特征]
1.名称:ALYJ应急照明配电箱
2.型号:Pe=0.4KW  Kx=1.0  Pj=0.4KW  Ijs=2.28A  CosΦ=0.9
3.安装方式:详设计
[工作内容]
1.本体安装
2.焊、压接线端子
3.补刷(喷)油漆
4.接地</t>
  </si>
  <si>
    <t>030404017011</t>
  </si>
  <si>
    <t>AL1一层照明配电箱</t>
  </si>
  <si>
    <t>[项目特征]
1.名称:AL1一层照明配电箱
2.型号:Pe=8.0KW  Kx=1.0  Pjs=10KW  Ijs=19.2A  CosΦ=0.9
3.安装方式:详设计
[工作内容]
1.本体安装
2.焊、压接线端子
3.补刷(喷)油漆
4.接地</t>
  </si>
  <si>
    <t>030404017012</t>
  </si>
  <si>
    <t>AL2二层照明配电箱</t>
  </si>
  <si>
    <t>[项目特征]
1.名称:AL2二层照明配电箱
2.型号:Pe=16KW  Kx=1.0  Pjs=16KW  Ijs=30.41A  CosΦ=0.9
3.安装方式:详设计
[工作内容]
1.本体安装
2.焊、压接线端子
3.补刷(喷)油漆
4.接地</t>
  </si>
  <si>
    <t>P宿舍配电箱</t>
  </si>
  <si>
    <t>[项目特征]
1.名称:P宿舍配电箱
2.型号:Pe=4KW  Kx=1.0  Pjs=4KW  Ijs=22.82A  CosΦ=0.8
3.安装方式:详设计
[工作内容]
1.本体安装
2.焊、压接线端子
3.补刷(喷)油漆
4.接地</t>
  </si>
  <si>
    <t>030404017014</t>
  </si>
  <si>
    <t>030404017015</t>
  </si>
  <si>
    <t>3HP插座箱</t>
  </si>
  <si>
    <t>[项目特征]
1.名称:3HP插座箱
2.安装方式:详设计
[工作内容]
1.本体安装
2.焊、压接线端子
3.补刷(喷)油漆
4.接地</t>
  </si>
  <si>
    <t>030411003001</t>
  </si>
  <si>
    <t>桥架 150*75</t>
  </si>
  <si>
    <t>[项目特征]
1.名称:桥架
2.规格:150*75
3.材质:金属
4.接地方式:符合设计要求及规范
[工作内容]
1.本体安装
2.接地</t>
  </si>
  <si>
    <t>030413001001</t>
  </si>
  <si>
    <t>桥架支吊架</t>
  </si>
  <si>
    <t>[项目特征]
1.名称:桥架支吊架
2.材质:综合考虑
3.规格:综合考虑
4.除锈要求:手工除轻绣
5.刷油要求:防锈漆2遍，调和漆2遍
[工作内容]
1.制作
2.安装
3.除锈
4.补刷(喷)油漆</t>
  </si>
  <si>
    <t>kg</t>
  </si>
  <si>
    <t>030412001001</t>
  </si>
  <si>
    <t>应急指示灯（安全出口）</t>
  </si>
  <si>
    <t>[项目特征]
1.名称:应急指示灯（安全出口）
2.型号、规格:24V,2*1W，30min
3.安装方式:门框上200mm
[工作内容]
1.本体安装</t>
  </si>
  <si>
    <t>030412001010</t>
  </si>
  <si>
    <t>应急指示灯（单向疏散）</t>
  </si>
  <si>
    <t>[项目特征]
1.名称:应急指示灯（单向疏散）
2.型号、规格:24V,2*1W，30min
3.安装方式:门框上200mm
[工作内容]
1.本体安装</t>
  </si>
  <si>
    <t>030412001002</t>
  </si>
  <si>
    <t>防水防尘灯（带声控开关）</t>
  </si>
  <si>
    <t>[项目特征]
1.名称:防水防尘灯
2.型号、规格:220V 12W
3.安装方式:吸顶安装
[工作内容]
1.本体安装</t>
  </si>
  <si>
    <t>030412001003</t>
  </si>
  <si>
    <t>单管防爆荧光灯</t>
  </si>
  <si>
    <t>[项目特征]
1.名称:单管防爆荧光灯
2.型号、规格:1x24W
3.安装方式:吸(管吊)顶安装
[工作内容]
1.本体安装</t>
  </si>
  <si>
    <t>030412001005</t>
  </si>
  <si>
    <t>吸顶节能灯</t>
  </si>
  <si>
    <t>[项目特征]
1.名称:吸顶节能灯
2.型号、规格:220V，12W
3.安装方式:详设计
[工作内容]
1.本体安装</t>
  </si>
  <si>
    <t>030412001012</t>
  </si>
  <si>
    <t>卫生间防水灯</t>
  </si>
  <si>
    <t>[项目特征]
1.名称:卫生间防水灯
2.型号、规格:220V，12W
3.安装方式:详设计
[工作内容]
1.本体安装</t>
  </si>
  <si>
    <t>030412001011</t>
  </si>
  <si>
    <t>吸顶节能灯（带开关）</t>
  </si>
  <si>
    <t>030412005001</t>
  </si>
  <si>
    <t>双管荧光灯</t>
  </si>
  <si>
    <t>[项目特征]
1.名称:双管荧光灯
2.型号:T5,2*24W
3.规格:节能型电子镇流
4.安装形式:吸顶
[工作内容]
1.本体安装</t>
  </si>
  <si>
    <t>030412005002</t>
  </si>
  <si>
    <t>双管应急荧光灯</t>
  </si>
  <si>
    <t>[项目特征]
1.名称:双管应急荧光灯
2.型号:T5,2*28W
3.规格:带蓄电池
4.安装形式:吸顶
[工作内容]
1.本体安装</t>
  </si>
  <si>
    <t>030412001006</t>
  </si>
  <si>
    <t>应急吸顶灯</t>
  </si>
  <si>
    <t>[项目特征]
1.名称:应急吸顶灯
2.型号、规格:24V,2*1W，30min
3.安装方式:详设计
[工作内容]
1.本体安装</t>
  </si>
  <si>
    <t>030404033001</t>
  </si>
  <si>
    <t>轴流换气扇</t>
  </si>
  <si>
    <t>[项目特征]
1.名称:轴流换气扇
2.安装方式:吸顶
[工作内容]
1.本体安装
2.调速开关安装</t>
  </si>
  <si>
    <t>030404035001</t>
  </si>
  <si>
    <t>安全型单相二.三极插座</t>
  </si>
  <si>
    <t>[项目特征]
1.名称:安全型单相二.三极插座
2.规格:250V,10A
3.安装方式:详设计
[工作内容]
1.本体安装
2.接线</t>
  </si>
  <si>
    <t>030404035003</t>
  </si>
  <si>
    <t>壁挂空调插座</t>
  </si>
  <si>
    <t>[项目特征]
1.名称:壁挂空调插座
2.规格:250V,16A
3.安装方式:详设计
[工作内容]
1.本体安装
2.接线</t>
  </si>
  <si>
    <t>030404035004</t>
  </si>
  <si>
    <t>热水器插座</t>
  </si>
  <si>
    <t>[项目特征]
1.名称:热水器插座
2.规格:250V,10A
3.安装方式:详设计
[工作内容]
1.本体安装
2.接线</t>
  </si>
  <si>
    <t>030404034002</t>
  </si>
  <si>
    <t>单联开关</t>
  </si>
  <si>
    <t>[项目特征]
1.名称:单联开关
2.规格:250V,10A
3.安装方式:下边距地1.3M暗装
[工作内容]
1.本体安装
2.接线</t>
  </si>
  <si>
    <t>030404034003</t>
  </si>
  <si>
    <t>双联开关</t>
  </si>
  <si>
    <t>[项目特征]
1.名称:双联开关
2.规格:250V,10A
3.安装方式:下边距地1.3M暗装
[工作内容]
1.本体安装
2.接线</t>
  </si>
  <si>
    <t>030404034004</t>
  </si>
  <si>
    <t>三联开关</t>
  </si>
  <si>
    <t>[项目特征]
1.名称:三联开关
2.规格:250V,10A
3.安装方式:下边距地1.3M暗装
[工作内容]
1.本体安装
2.接线</t>
  </si>
  <si>
    <t>[项目特征]
1.名称:接线盒
2.材质:钢制
3.规格:86型
4.安装形式:暗装
[工作内容]
1.本体安装</t>
  </si>
  <si>
    <t>030411006004</t>
  </si>
  <si>
    <t>开关盒插座盒</t>
  </si>
  <si>
    <t>[项目特征]
1.名称:开关盒插座盒
2.材质:钢制
3.规格:86型
4.安装形式:暗装
[工作内容]
1.本体安装</t>
  </si>
  <si>
    <t>030408001006</t>
  </si>
  <si>
    <t>电力电缆 WDZC-YJY-3X4</t>
  </si>
  <si>
    <t>[项目特征]
1.名称:电力电缆
2.型号、规格:WDZC-YJY-3X4
3.材质:铜芯
4.敷设方式、部位:线槽、管内
[工作内容]
1.电缆敷设
2.揭(盖)盖板</t>
  </si>
  <si>
    <t>030408001012</t>
  </si>
  <si>
    <t>电力电缆 WDZC-YJY-4X4+PE4</t>
  </si>
  <si>
    <t>[项目特征]
1.名称:电力电缆
2.型号、规格:WDZC-YJY-4X4+PE4
3.材质:铜芯
4.敷设方式、部位:线槽、管内
[工作内容]
1.电缆敷设
2.揭(盖)盖板</t>
  </si>
  <si>
    <t>电力电缆 WDZC-YJY-4X6+PE6</t>
  </si>
  <si>
    <t>[项目特征]
1.名称:电力电缆
2.型号、规格:WDZC-YJY-4X6+PE6
3.材质:铜芯
4.敷设方式、部位:线槽、管内
[工作内容]
1.电缆敷设
2.揭(盖)盖板</t>
  </si>
  <si>
    <t>电力电缆 WDZC-YJY-4X10+PE10</t>
  </si>
  <si>
    <t>[项目特征]
1.名称:电力电缆
2.型号、规格:WDZC-YJY-4X10+PE10
3.材质:铜芯
4.敷设方式、部位:线槽、管内
[工作内容]
1.电缆敷设
2.揭(盖)盖板</t>
  </si>
  <si>
    <t>030408001009</t>
  </si>
  <si>
    <t>电力电缆 WDZC-YJY-4x25+PE16</t>
  </si>
  <si>
    <t>[项目特征]
1.名称:电力电缆
2.型号、规格:WDZC-YJY-4x25+PE16
3.材质:铜芯
4.敷设方式、部位:线槽、管内
[工作内容]
1.电缆敷设
2.揭(盖)盖板</t>
  </si>
  <si>
    <t>电力电缆头 4X25+1X16</t>
  </si>
  <si>
    <t>[项目特征]
1.名称:电力电缆头
2.型号、规格及材质:4X25+1X16
3.类型:热缩式
4.安装部位:满足设计及规范要求
5.电压等级(kV):满足设计及规范要求
[工作内容]
1.电力电缆头制作
2.电力电缆头安装
3.接地</t>
  </si>
  <si>
    <t>030411001020</t>
  </si>
  <si>
    <t>配管 SC20（暗配）</t>
  </si>
  <si>
    <t>[项目特征]
1.名称:配管
2.材质、规格:SC20
3.敷设方式:暗配
4.接地要求:满足设计及规范要求
[工作内容]
1.电线管路敷设
2.砖墙开沟槽及恢复
3.接地</t>
  </si>
  <si>
    <t>030411001021</t>
  </si>
  <si>
    <t>配管 SC25（暗配）</t>
  </si>
  <si>
    <t>[项目特征]
1.名称:配管
2.材质、规格:SC25
3.敷设方式:暗配
4.接地要求:满足设计及规范要求
[工作内容]
1.电线管路敷设
2.砖墙开沟槽及恢复
3.接地</t>
  </si>
  <si>
    <t>配管 SC40（暗配）</t>
  </si>
  <si>
    <t>[项目特征]
1.名称:配管
2.材质、规格:SC40
3.敷设方式:暗配
4.接地要求:满足设计及规范要求
[工作内容]
1.电线管路敷设
2.砖墙开沟槽
3.接地</t>
  </si>
  <si>
    <t>030411001027</t>
  </si>
  <si>
    <t>配管 6*SC100</t>
  </si>
  <si>
    <t>[项目特征]
1.名称:配管
2.材质:PC
3.规格:16
4.敷设方式:暗敷
[工作内容]
1.电线管路敷设
2.砖墙开沟槽</t>
  </si>
  <si>
    <t>管内配线 WDZDN-BYJ-2.5mm2</t>
  </si>
  <si>
    <t>[项目特征]
1.名称:配线
2.配线形式:管内
3.型号、规格:WDZDN-BYJ-2.5mm2
4.配线部位:详设计
[工作内容]
1.配线</t>
  </si>
  <si>
    <t>030411004005</t>
  </si>
  <si>
    <t>管内配线 WDZD-BYJ-2.5mm2</t>
  </si>
  <si>
    <t>[项目特征]
1.名称:配线
2.配线形式:管内
3.型号、规格:WDZD-BYJ-2.5mm2
4.配线部位:详设计
[工作内容]
1.配线</t>
  </si>
  <si>
    <t>030411004004</t>
  </si>
  <si>
    <t>管内配线 WDZD-BYJ-4mm2</t>
  </si>
  <si>
    <t>[项目特征]
1.名称:配线
2.配线形式:管内
3.型号、规格:WDZD-BYJ-4mm2
4.配线部位:详设计
[工作内容]
1.配线</t>
  </si>
  <si>
    <t>管内配线 WDZD-BYJ-6mm2</t>
  </si>
  <si>
    <t>[项目特征]
1.名称:配线
2.配线形式:管内
3.型号、规格:WDZD-BYJ-6mm2
4.配线部位:详设计
[工作内容]
1.配线</t>
  </si>
  <si>
    <t>030411004006</t>
  </si>
  <si>
    <t>线槽配线 WDZD-BYJ-6mm2</t>
  </si>
  <si>
    <t>[项目特征]
1.名称:配线
2.配线形式:线槽
3.型号、规格:WDZD-BYJ-6mm2
4.配线部位:详设计
[工作内容]
1.配线</t>
  </si>
  <si>
    <t>弱电</t>
  </si>
  <si>
    <t>030502001001</t>
  </si>
  <si>
    <t>弱电设备箱</t>
  </si>
  <si>
    <t>[项目特征]
1.名称:弱电设备箱
2.规格:详设计
3.安装方式:详设计
[工作内容]
1.本体安装
2.相关固定件的连接</t>
  </si>
  <si>
    <t>011104004001</t>
  </si>
  <si>
    <t>防静电活动地板</t>
  </si>
  <si>
    <t>[项目特征]
1.支架高度、材料种类:符合设计要求及规范
[工作内容]
1.基层清理
2.固定支架安装
3.活动面层安装
4.刷防护材料
5.材料运输</t>
  </si>
  <si>
    <t>030411003002</t>
  </si>
  <si>
    <t>030413001002</t>
  </si>
  <si>
    <t>030411001028</t>
  </si>
  <si>
    <t>配管 4*SC100</t>
  </si>
  <si>
    <t>[项目特征]
1.名称:配管
2.材质、规格:4*SC100
3.敷设方式:埋地
4.接地要求:满足设计及规范要求
[工作内容]
1.电线管路敷设
2.接地</t>
  </si>
  <si>
    <t>030411006002</t>
  </si>
  <si>
    <t>[项目特征]
1.名称:开关盒插座盒
2.材质:综合
3.规格:86型
4.安装形式:暗装
[工作内容]
1.本体安装</t>
  </si>
  <si>
    <t>030502005001</t>
  </si>
  <si>
    <t>电话线、网络线（管内）</t>
  </si>
  <si>
    <t>[项目特征]
1.名称:电话线、网络线
2.线缆对数:4对数
3.敷设方式:管内
[工作内容]
1.敷设
2.标记
3.卡接</t>
  </si>
  <si>
    <t>030502005002</t>
  </si>
  <si>
    <t>电话线、网络线（线槽）</t>
  </si>
  <si>
    <t>[项目特征]
1.名称:电话线、网络线
2.线缆对数:4对数
3.敷设方式:线槽
[工作内容]
1.敷设
2.标记
3.卡接</t>
  </si>
  <si>
    <t>030505005001</t>
  </si>
  <si>
    <t>电视线(管内)</t>
  </si>
  <si>
    <t>[项目特征]
1.名称:电视线
2.规格:详设计
[工作内容]
1.线缆敷设</t>
  </si>
  <si>
    <t>030505005002</t>
  </si>
  <si>
    <t>电视线(线槽)</t>
  </si>
  <si>
    <t>[项目特征]
1.名称:电视线
2.规格:详设计 
[工作内容]
1.线缆敷设</t>
  </si>
  <si>
    <t>030502004001</t>
  </si>
  <si>
    <t>电话插座</t>
  </si>
  <si>
    <t>[项目特征]
1.名称:电话插座
2.安装方式:详设计
[工作内容]
1.本体安装
2.底盒安装</t>
  </si>
  <si>
    <t>030502004002</t>
  </si>
  <si>
    <t>电视插座</t>
  </si>
  <si>
    <t>[项目特征]
1.名称:电视插座
2.安装方式:详设计
[工作内容]
1.本体安装
2.底盒安装</t>
  </si>
  <si>
    <t>030502012001</t>
  </si>
  <si>
    <t>网络插座</t>
  </si>
  <si>
    <t>[项目特征]
1.名称:网络插座
2.类别:详设计
[工作内容]
1.端接模块
2.安装面板</t>
  </si>
  <si>
    <t>工程名称：配电房</t>
  </si>
  <si>
    <t>[项目特征]
1.砖品种、规格、强度等级:烧结页岩空心砖，(孔排数≥7排，孔洞率≥
45%，密度为900Kg/m2
2.墙体类型:200厚厚壁型烧结页岩空心砖，砌体底部三线砖、顶部及其它 局部为实心砖或者多孔砖
3.砂浆强度等级、配合比:M5水泥砂浆
4.其他:满足设计及相关规范要求
5.含超高费用、砖甲供
[工作内容]
1.砂浆制作、运输
2.砌砖
3.刮缝
4.砖压顶砌筑
5.材料运输</t>
  </si>
  <si>
    <t>100厚C20素混凝土垫层</t>
  </si>
  <si>
    <t>[项目特征]
1.混凝土种类:商品砼（甲供）
2.混凝土强度等级:C20
3.随打随抹光，防水施工前修补平整，阴角1:2.5水泥砂浆找R100圆角
[工作内容]
1.模板及支撑制作、安装、拆除、堆放、运输及清理模内杂物、刷隔离剂等
2.混凝土制作、运输、浇筑、振捣、养护</t>
  </si>
  <si>
    <t>010504001001</t>
  </si>
  <si>
    <t>直形墙 C30（女儿墙）</t>
  </si>
  <si>
    <t>[项目特征]
1.混凝土种类:商品混凝土
2.混凝土强度等级:C30细石
3.模板:综合
4.输送方式、输送距离:综合考虑
5.砼甲供
[工作内容]
1.模板及支架(撑)制作、安装、拆除、堆放、运输及清理模内杂物、刷隔离剂等
2.混凝土制作、运输、浇筑、振捣、养护</t>
  </si>
  <si>
    <t>010507001003</t>
  </si>
  <si>
    <t>坡道</t>
  </si>
  <si>
    <t>[项目特征]
1.基层处理:素土夯实
2.垫层材料种类、厚度:300厚3:7灰土分两步夯实,100厚C20商品砼
3.结合材料种类、厚度:素水泥砂浆结合层一道（内渗建筑胶）
4.面层厚度:中灰色花岗岩火烧板刻槽坡道
5.具体做法:详图集西南18J812 P8-C
6.其他:满足设计及规范要求
7.运输方式:综合考虑
8.砼甲供
[工作内容]
1.地基夯实
2.铺设垫层
3.铺设结合层
4.面层铺贴</t>
  </si>
  <si>
    <t>保温不上人屋面</t>
  </si>
  <si>
    <t>[项目特征]
1.卷材品种、规格、厚度:4mm厚聚脂胎II型SBS卷材防水
2.防水层数:一层
[工作内容]
1.基层处理
2.刷粘结剂
3.铺防水卷材
4.接缝、嵌缝</t>
  </si>
  <si>
    <t>011101003001</t>
  </si>
  <si>
    <t>80厚C30防油细石混凝土楼地面</t>
  </si>
  <si>
    <t>[项目特征]
1.结构层厚度、混凝土强度等级:80mm厚C30防油细石混凝土，随打随抹光，加5%防水剂，内配双向A6.5@150钢筋网
2.隔离层:10mm厚石灰膏砂浆（石灰膏：砂=1:4）
3.保温层:另列清单
4.卷材品种、规格、厚度::另列清单
5.保护层厚度、砂浆配合比:50mm厚C20混凝土
6.砼甲供
[工作内容]
1.基层清理
2.铺设垫层
3.抹找平层
4.铺设卷材
5.铺粘保温层
6.钢筋制安
7.混凝土制作、运输、铺筑、养护
8.材料运输</t>
  </si>
  <si>
    <t>浅黄色氟碳外墙漆</t>
  </si>
  <si>
    <t>[项目特征]
1.油漆品种、刷漆遍数:浅黄色氟碳外墙漆
[工作内容]
1.基层清理
2.刮腻子
3.刷防护材料、油漆</t>
  </si>
  <si>
    <t>011406001003</t>
  </si>
  <si>
    <t>浅灰色氟碳外墙漆</t>
  </si>
  <si>
    <t>[项目特征]
1.油漆品种、刷漆遍数:浅灰色氟碳外墙漆
[工作内容]
1.基层清理
2.刮腻子
3.刷防护材料、油漆</t>
  </si>
  <si>
    <t>[项目特征]
1.建筑结构形式:详设计
2.檐口高度:6.3m
[工作内容]
1.场内、场外材料搬运
2.搭、拆脚手架、斜道、上料平台
3.安全网的铺设
4.选择附墙点与主体连接
5.测试电动装置、安全锁等
6.拆除脚手架后材料的堆放</t>
  </si>
  <si>
    <t>[项目特征]
1.建筑物建筑类型及结构形式:框架结构
2.建筑物檐口高度、层数:6.3米 ，一层
[工作内容]
1.在施工工期内完成全部工程项目所需要的垂直运输机械台班
2.合同工期期间垂直运输机械的修理与保养</t>
  </si>
  <si>
    <t>配电房配电箱 AL-BD</t>
  </si>
  <si>
    <t>[项目特征]
1.名称:配电房配电箱 AL-BD
2.型号:5kW
3.安装方式:详设计
[工作内容]
1.本体安装
2.焊、压接线端子
3.补刷(喷)油漆
4.接地</t>
  </si>
  <si>
    <t>电力电缆 WDZCN-YJV-5x6</t>
  </si>
  <si>
    <t>[项目特征]
1.名称:电力电缆
2.型号、规格:WDZCN-YJV-5x6
3.材质:铜芯
4.敷设方式、部位:线槽、管内
[工作内容]
1.电缆敷设
2.揭(盖)盖板</t>
  </si>
  <si>
    <t>应急型荧光灯</t>
  </si>
  <si>
    <t>[项目特征]
1.名称:应急型荧光灯
2.型号:T5,2*28W
3.规格:带蓄电池
4.安装形式:距地4.2m明装
[工作内容]
1.本体安装</t>
  </si>
  <si>
    <t>防爆灯</t>
  </si>
  <si>
    <t>[项目特征]
1.名称:防爆灯
2.规格:吸顶灯+防爆灯具
[工作内容]
1.本体安装</t>
  </si>
  <si>
    <t>030404034001</t>
  </si>
  <si>
    <t>防爆开关</t>
  </si>
  <si>
    <t>[项目特征]
1.名称:防爆开关
2.规格:250V,10A
3.安装方式:下边距地1.3M暗装
[工作内容]
1.本体安装
2.接线</t>
  </si>
  <si>
    <t>030411006001</t>
  </si>
  <si>
    <t>交通土建工程量清单</t>
  </si>
  <si>
    <t>子目号</t>
  </si>
  <si>
    <t>子  目  名  称</t>
  </si>
  <si>
    <t>单位</t>
  </si>
  <si>
    <t>数量</t>
  </si>
  <si>
    <t>312</t>
  </si>
  <si>
    <t>水泥混凝土面板</t>
  </si>
  <si>
    <t>312-1</t>
  </si>
  <si>
    <t>普通水泥混凝土面板</t>
  </si>
  <si>
    <t>-d</t>
  </si>
  <si>
    <t>混凝土路面(甲供)</t>
  </si>
  <si>
    <t>312-6</t>
  </si>
  <si>
    <t>钢筋(甲供)</t>
  </si>
  <si>
    <t>901</t>
  </si>
  <si>
    <t>收费系统</t>
  </si>
  <si>
    <t>901-24</t>
  </si>
  <si>
    <t>称重系统</t>
  </si>
  <si>
    <t>-c</t>
  </si>
  <si>
    <t>整车称重称台基础</t>
  </si>
  <si>
    <t>-1</t>
  </si>
  <si>
    <t>基础砼 C40(甲供)</t>
  </si>
  <si>
    <t>-2</t>
  </si>
  <si>
    <t>基础砼 C20(甲供)</t>
  </si>
  <si>
    <t>-3</t>
  </si>
  <si>
    <t>基础挖方（外运1km内）</t>
  </si>
  <si>
    <t>-4</t>
  </si>
  <si>
    <t>扁钢-40×4mm</t>
  </si>
  <si>
    <t>-5</t>
  </si>
  <si>
    <t>-6</t>
  </si>
  <si>
    <t>塑料软管 φ20mm</t>
  </si>
  <si>
    <t>-7</t>
  </si>
  <si>
    <t>预埋镀锌钢管 φ60×3mm</t>
  </si>
  <si>
    <t>-8</t>
  </si>
  <si>
    <t>双壁波纹管 φ300mm</t>
  </si>
  <si>
    <t>901-29</t>
  </si>
  <si>
    <t>收费站土建</t>
  </si>
  <si>
    <t>-e</t>
  </si>
  <si>
    <t>30米出、入口收费岛</t>
  </si>
  <si>
    <t>收费岛砼 C40(甲供)</t>
  </si>
  <si>
    <t>灰土3:7</t>
  </si>
  <si>
    <t>人行道面砖</t>
  </si>
  <si>
    <t>预埋镀锌钢管 φ51×3.5mm</t>
  </si>
  <si>
    <t>预埋镀锌钢管 φ114×4mm</t>
  </si>
  <si>
    <t>-f</t>
  </si>
  <si>
    <t>41米出口收费岛</t>
  </si>
  <si>
    <t>-g</t>
  </si>
  <si>
    <t>38米双向收费岛</t>
  </si>
  <si>
    <t>901-40</t>
  </si>
  <si>
    <t>线缆保护管</t>
  </si>
  <si>
    <t>预埋镀锌钢管 2×φ89×4mm</t>
  </si>
  <si>
    <t>预埋镀锌钢管 3×φ51×3.5mm</t>
  </si>
  <si>
    <t>-h</t>
  </si>
  <si>
    <t>预埋镀锌钢管 6×φ114×4mm</t>
  </si>
  <si>
    <t>-i</t>
  </si>
  <si>
    <t>C15混凝土包封 （甲供）</t>
  </si>
  <si>
    <t>901-41</t>
  </si>
  <si>
    <t>防雷接地系统</t>
  </si>
  <si>
    <t>接地镀锌角钢 L50×5×2500mm</t>
  </si>
  <si>
    <t>接地镀锌扁钢 40×4mm</t>
  </si>
  <si>
    <t>接地铜排 500×40×5mm</t>
  </si>
  <si>
    <t>-k</t>
  </si>
  <si>
    <t>接地铜排 300×40×5mm</t>
  </si>
  <si>
    <t>-l</t>
  </si>
  <si>
    <t>接线系统测试</t>
  </si>
  <si>
    <t>901-42</t>
  </si>
  <si>
    <t>手孔</t>
  </si>
  <si>
    <t>-a</t>
  </si>
  <si>
    <t>ⅠⅡ手孔(砼、钢筋甲供)</t>
  </si>
  <si>
    <t>-b</t>
  </si>
  <si>
    <t>Ⅱ手孔(砼、钢筋甲供)</t>
  </si>
  <si>
    <t>901-43</t>
  </si>
  <si>
    <t>人孔</t>
  </si>
  <si>
    <t>分歧人孔(砼、钢筋甲供)</t>
  </si>
  <si>
    <t>交通土建合计   人民币</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</si>
</sst>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s>
  <fonts count="31">
    <font>
      <sz val="11"/>
      <color theme="1"/>
      <name val="宋体"/>
      <charset val="134"/>
      <scheme val="minor"/>
    </font>
    <font>
      <sz val="12"/>
      <color indexed="8"/>
      <name val="宋体"/>
      <charset val="134"/>
    </font>
    <font>
      <b/>
      <sz val="20"/>
      <color indexed="8"/>
      <name val="宋体"/>
      <charset val="134"/>
    </font>
    <font>
      <sz val="9"/>
      <color indexed="8"/>
      <name val="宋体"/>
      <charset val="134"/>
    </font>
    <font>
      <u/>
      <sz val="9"/>
      <color indexed="8"/>
      <name val="宋体"/>
      <charset val="134"/>
    </font>
    <font>
      <sz val="9"/>
      <color theme="1"/>
      <name val="宋体"/>
      <charset val="134"/>
      <scheme val="minor"/>
    </font>
    <font>
      <b/>
      <sz val="20"/>
      <name val="宋体"/>
      <charset val="134"/>
    </font>
    <font>
      <sz val="9"/>
      <name val="宋体"/>
      <charset val="134"/>
    </font>
    <font>
      <sz val="12"/>
      <name val="宋体"/>
      <charset val="134"/>
    </font>
    <font>
      <sz val="9"/>
      <color indexed="8"/>
      <name val="smartSimSun"/>
      <charset val="134"/>
    </font>
    <font>
      <b/>
      <sz val="9"/>
      <name val="宋体"/>
      <charset val="134"/>
    </font>
    <font>
      <sz val="9"/>
      <color theme="1"/>
      <name val="宋体"/>
      <charset val="134"/>
    </font>
    <font>
      <sz val="11"/>
      <color theme="0"/>
      <name val="宋体"/>
      <charset val="0"/>
      <scheme val="minor"/>
    </font>
    <font>
      <sz val="11"/>
      <color theme="1"/>
      <name val="宋体"/>
      <charset val="0"/>
      <scheme val="minor"/>
    </font>
    <font>
      <b/>
      <sz val="11"/>
      <color theme="1"/>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i/>
      <sz val="11"/>
      <color rgb="FF7F7F7F"/>
      <name val="宋体"/>
      <charset val="0"/>
      <scheme val="minor"/>
    </font>
    <font>
      <b/>
      <sz val="11"/>
      <color theme="3"/>
      <name val="宋体"/>
      <charset val="134"/>
      <scheme val="minor"/>
    </font>
    <font>
      <sz val="11"/>
      <color rgb="FF3F3F76"/>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
      <b/>
      <sz val="11"/>
      <color rgb="FFFA7D00"/>
      <name val="宋体"/>
      <charset val="0"/>
      <scheme val="minor"/>
    </font>
    <font>
      <sz val="11"/>
      <color rgb="FFFA7D00"/>
      <name val="宋体"/>
      <charset val="0"/>
      <scheme val="minor"/>
    </font>
  </fonts>
  <fills count="34">
    <fill>
      <patternFill patternType="none"/>
    </fill>
    <fill>
      <patternFill patternType="gray125"/>
    </fill>
    <fill>
      <patternFill patternType="solid">
        <fgColor indexed="9"/>
        <bgColor indexed="1"/>
      </patternFill>
    </fill>
    <fill>
      <patternFill patternType="solid">
        <fgColor rgb="FFFFFFC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7"/>
        <bgColor indexed="64"/>
      </patternFill>
    </fill>
    <fill>
      <patternFill patternType="solid">
        <fgColor rgb="FFFFEB9C"/>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5"/>
        <bgColor indexed="64"/>
      </patternFill>
    </fill>
    <fill>
      <patternFill patternType="solid">
        <fgColor rgb="FFA5A5A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s>
  <borders count="2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17" borderId="0" applyNumberFormat="0" applyBorder="0" applyAlignment="0" applyProtection="0">
      <alignment vertical="center"/>
    </xf>
    <xf numFmtId="0" fontId="20" fillId="14"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1"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3" borderId="14" applyNumberFormat="0" applyFont="0" applyAlignment="0" applyProtection="0">
      <alignment vertical="center"/>
    </xf>
    <xf numFmtId="0" fontId="12" fillId="13" borderId="0" applyNumberFormat="0" applyBorder="0" applyAlignment="0" applyProtection="0">
      <alignment vertical="center"/>
    </xf>
    <xf numFmtId="0" fontId="1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16" applyNumberFormat="0" applyFill="0" applyAlignment="0" applyProtection="0">
      <alignment vertical="center"/>
    </xf>
    <xf numFmtId="0" fontId="24" fillId="0" borderId="16" applyNumberFormat="0" applyFill="0" applyAlignment="0" applyProtection="0">
      <alignment vertical="center"/>
    </xf>
    <xf numFmtId="0" fontId="12" fillId="30" borderId="0" applyNumberFormat="0" applyBorder="0" applyAlignment="0" applyProtection="0">
      <alignment vertical="center"/>
    </xf>
    <xf numFmtId="0" fontId="19" fillId="0" borderId="20" applyNumberFormat="0" applyFill="0" applyAlignment="0" applyProtection="0">
      <alignment vertical="center"/>
    </xf>
    <xf numFmtId="0" fontId="12" fillId="33" borderId="0" applyNumberFormat="0" applyBorder="0" applyAlignment="0" applyProtection="0">
      <alignment vertical="center"/>
    </xf>
    <xf numFmtId="0" fontId="21" fillId="16" borderId="18" applyNumberFormat="0" applyAlignment="0" applyProtection="0">
      <alignment vertical="center"/>
    </xf>
    <xf numFmtId="0" fontId="29" fillId="16" borderId="17" applyNumberFormat="0" applyAlignment="0" applyProtection="0">
      <alignment vertical="center"/>
    </xf>
    <xf numFmtId="0" fontId="27" fillId="27" borderId="19" applyNumberFormat="0" applyAlignment="0" applyProtection="0">
      <alignment vertical="center"/>
    </xf>
    <xf numFmtId="0" fontId="13" fillId="32" borderId="0" applyNumberFormat="0" applyBorder="0" applyAlignment="0" applyProtection="0">
      <alignment vertical="center"/>
    </xf>
    <xf numFmtId="0" fontId="12" fillId="26" borderId="0" applyNumberFormat="0" applyBorder="0" applyAlignment="0" applyProtection="0">
      <alignment vertical="center"/>
    </xf>
    <xf numFmtId="0" fontId="30" fillId="0" borderId="21" applyNumberFormat="0" applyFill="0" applyAlignment="0" applyProtection="0">
      <alignment vertical="center"/>
    </xf>
    <xf numFmtId="0" fontId="14" fillId="0" borderId="15" applyNumberFormat="0" applyFill="0" applyAlignment="0" applyProtection="0">
      <alignment vertical="center"/>
    </xf>
    <xf numFmtId="0" fontId="26" fillId="25" borderId="0" applyNumberFormat="0" applyBorder="0" applyAlignment="0" applyProtection="0">
      <alignment vertical="center"/>
    </xf>
    <xf numFmtId="0" fontId="16" fillId="10" borderId="0" applyNumberFormat="0" applyBorder="0" applyAlignment="0" applyProtection="0">
      <alignment vertical="center"/>
    </xf>
    <xf numFmtId="0" fontId="13" fillId="5" borderId="0" applyNumberFormat="0" applyBorder="0" applyAlignment="0" applyProtection="0">
      <alignment vertical="center"/>
    </xf>
    <xf numFmtId="0" fontId="12" fillId="22" borderId="0" applyNumberFormat="0" applyBorder="0" applyAlignment="0" applyProtection="0">
      <alignment vertical="center"/>
    </xf>
    <xf numFmtId="0" fontId="13" fillId="31" borderId="0" applyNumberFormat="0" applyBorder="0" applyAlignment="0" applyProtection="0">
      <alignment vertical="center"/>
    </xf>
    <xf numFmtId="0" fontId="13" fillId="21" borderId="0" applyNumberFormat="0" applyBorder="0" applyAlignment="0" applyProtection="0">
      <alignment vertical="center"/>
    </xf>
    <xf numFmtId="0" fontId="13" fillId="24" borderId="0" applyNumberFormat="0" applyBorder="0" applyAlignment="0" applyProtection="0">
      <alignment vertical="center"/>
    </xf>
    <xf numFmtId="0" fontId="13" fillId="15"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3" fillId="23" borderId="0" applyNumberFormat="0" applyBorder="0" applyAlignment="0" applyProtection="0">
      <alignment vertical="center"/>
    </xf>
    <xf numFmtId="0" fontId="13" fillId="12" borderId="0" applyNumberFormat="0" applyBorder="0" applyAlignment="0" applyProtection="0">
      <alignment vertical="center"/>
    </xf>
    <xf numFmtId="0" fontId="12" fillId="19" borderId="0" applyNumberFormat="0" applyBorder="0" applyAlignment="0" applyProtection="0">
      <alignment vertical="center"/>
    </xf>
    <xf numFmtId="0" fontId="13" fillId="29" borderId="0" applyNumberFormat="0" applyBorder="0" applyAlignment="0" applyProtection="0">
      <alignment vertical="center"/>
    </xf>
    <xf numFmtId="0" fontId="12" fillId="28" borderId="0" applyNumberFormat="0" applyBorder="0" applyAlignment="0" applyProtection="0">
      <alignment vertical="center"/>
    </xf>
    <xf numFmtId="0" fontId="12" fillId="18" borderId="0" applyNumberFormat="0" applyBorder="0" applyAlignment="0" applyProtection="0">
      <alignment vertical="center"/>
    </xf>
    <xf numFmtId="0" fontId="13" fillId="8" borderId="0" applyNumberFormat="0" applyBorder="0" applyAlignment="0" applyProtection="0">
      <alignment vertical="center"/>
    </xf>
    <xf numFmtId="0" fontId="12" fillId="4" borderId="0" applyNumberFormat="0" applyBorder="0" applyAlignment="0" applyProtection="0">
      <alignment vertical="center"/>
    </xf>
    <xf numFmtId="0" fontId="5" fillId="0" borderId="0"/>
  </cellStyleXfs>
  <cellXfs count="70">
    <xf numFmtId="0" fontId="0" fillId="0" borderId="0" xfId="0">
      <alignment vertical="center"/>
    </xf>
    <xf numFmtId="0" fontId="1" fillId="0" borderId="0" xfId="0" applyFont="1" applyFill="1" applyAlignment="1">
      <alignment horizontal="left" vertical="center" wrapText="1"/>
    </xf>
    <xf numFmtId="0" fontId="2" fillId="0" borderId="0" xfId="0" applyFont="1" applyFill="1" applyAlignment="1">
      <alignment horizontal="center" vertical="center" shrinkToFit="1"/>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shrinkToFit="1"/>
    </xf>
    <xf numFmtId="0" fontId="3" fillId="0" borderId="4" xfId="0" applyFont="1" applyFill="1" applyBorder="1" applyAlignment="1">
      <alignment horizontal="left" shrinkToFit="1"/>
    </xf>
    <xf numFmtId="0" fontId="3" fillId="0" borderId="4" xfId="0" applyFont="1" applyFill="1" applyBorder="1" applyAlignment="1">
      <alignment horizontal="center" shrinkToFit="1"/>
    </xf>
    <xf numFmtId="0" fontId="3" fillId="0" borderId="4" xfId="0" applyFont="1" applyFill="1" applyBorder="1" applyAlignment="1">
      <alignment horizontal="right" shrinkToFit="1"/>
    </xf>
    <xf numFmtId="0" fontId="1" fillId="0" borderId="4" xfId="0" applyFont="1" applyFill="1" applyBorder="1" applyAlignment="1">
      <alignment horizontal="left" vertical="center" wrapText="1"/>
    </xf>
    <xf numFmtId="0" fontId="3" fillId="0" borderId="4" xfId="0" applyNumberFormat="1" applyFont="1" applyFill="1" applyBorder="1" applyAlignment="1">
      <alignment horizontal="right" shrinkToFit="1"/>
    </xf>
    <xf numFmtId="0" fontId="3" fillId="0" borderId="4" xfId="0" applyFont="1" applyFill="1" applyBorder="1" applyAlignment="1">
      <alignment horizontal="right" vertical="center" wrapText="1"/>
    </xf>
    <xf numFmtId="0" fontId="3" fillId="0" borderId="5" xfId="0" applyFont="1" applyFill="1" applyBorder="1" applyAlignment="1">
      <alignment horizontal="center" vertical="center" shrinkToFit="1"/>
    </xf>
    <xf numFmtId="0" fontId="3" fillId="0" borderId="6" xfId="0" applyFont="1" applyFill="1" applyBorder="1" applyAlignment="1">
      <alignment horizontal="right" vertical="center" shrinkToFit="1"/>
    </xf>
    <xf numFmtId="0" fontId="4" fillId="0" borderId="6"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6"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 fillId="0" borderId="8" xfId="0" applyFont="1" applyFill="1" applyBorder="1" applyAlignment="1">
      <alignment horizontal="left" vertical="center" wrapText="1"/>
    </xf>
    <xf numFmtId="0" fontId="3" fillId="0" borderId="8" xfId="0" applyFont="1" applyFill="1" applyBorder="1" applyAlignment="1">
      <alignment horizontal="right" vertical="center" wrapText="1"/>
    </xf>
    <xf numFmtId="0" fontId="3" fillId="0" borderId="9" xfId="0" applyFont="1" applyFill="1" applyBorder="1" applyAlignment="1">
      <alignment horizontal="right" vertical="center" wrapText="1"/>
    </xf>
    <xf numFmtId="0" fontId="5" fillId="0" borderId="0" xfId="49" applyFont="1" applyFill="1" applyAlignment="1"/>
    <xf numFmtId="0" fontId="6" fillId="2" borderId="0" xfId="49" applyFont="1" applyFill="1" applyAlignment="1">
      <alignment horizontal="center" vertical="center" wrapText="1"/>
    </xf>
    <xf numFmtId="0" fontId="7" fillId="2" borderId="0" xfId="49" applyFont="1" applyFill="1" applyAlignment="1">
      <alignment vertical="center" wrapText="1"/>
    </xf>
    <xf numFmtId="0" fontId="7" fillId="2" borderId="1" xfId="49" applyFont="1" applyFill="1" applyBorder="1" applyAlignment="1">
      <alignment horizontal="center" vertical="center" wrapText="1"/>
    </xf>
    <xf numFmtId="0" fontId="7" fillId="2" borderId="2" xfId="49" applyFont="1" applyFill="1" applyBorder="1" applyAlignment="1">
      <alignment horizontal="center" vertical="center" wrapText="1"/>
    </xf>
    <xf numFmtId="0" fontId="7" fillId="2" borderId="3" xfId="49" applyFont="1" applyFill="1" applyBorder="1" applyAlignment="1">
      <alignment horizontal="center" vertical="center" wrapText="1"/>
    </xf>
    <xf numFmtId="0" fontId="7" fillId="2" borderId="4" xfId="49" applyFont="1" applyFill="1" applyBorder="1" applyAlignment="1">
      <alignment horizontal="center" vertical="center" wrapText="1"/>
    </xf>
    <xf numFmtId="0" fontId="7" fillId="2" borderId="4" xfId="49" applyFont="1" applyFill="1" applyBorder="1" applyAlignment="1">
      <alignment horizontal="left" vertical="center" wrapText="1"/>
    </xf>
    <xf numFmtId="0" fontId="7" fillId="2" borderId="4" xfId="49" applyFont="1" applyFill="1" applyBorder="1" applyAlignment="1">
      <alignment vertical="center" wrapText="1"/>
    </xf>
    <xf numFmtId="0" fontId="7" fillId="2" borderId="0" xfId="49" applyFont="1" applyFill="1" applyAlignment="1">
      <alignment horizontal="right" vertical="center" wrapText="1"/>
    </xf>
    <xf numFmtId="0" fontId="5" fillId="0" borderId="4" xfId="49" applyFont="1" applyFill="1" applyBorder="1" applyAlignment="1"/>
    <xf numFmtId="0" fontId="5" fillId="0" borderId="8" xfId="49" applyFont="1" applyFill="1" applyBorder="1" applyAlignment="1"/>
    <xf numFmtId="0" fontId="7" fillId="2" borderId="4" xfId="49" applyFont="1" applyFill="1" applyBorder="1" applyAlignment="1">
      <alignment horizontal="right" vertical="center" wrapText="1"/>
    </xf>
    <xf numFmtId="0" fontId="5" fillId="0" borderId="4" xfId="49" applyFont="1" applyFill="1" applyBorder="1" applyAlignment="1">
      <alignment vertical="center"/>
    </xf>
    <xf numFmtId="0" fontId="5" fillId="0" borderId="8" xfId="49" applyFont="1" applyFill="1" applyBorder="1" applyAlignment="1">
      <alignment vertical="center"/>
    </xf>
    <xf numFmtId="0" fontId="7" fillId="2" borderId="5" xfId="49" applyFont="1" applyFill="1" applyBorder="1" applyAlignment="1">
      <alignment horizontal="center" vertical="center" wrapText="1"/>
    </xf>
    <xf numFmtId="0" fontId="7" fillId="2" borderId="6" xfId="49" applyFont="1" applyFill="1" applyBorder="1" applyAlignment="1">
      <alignment horizontal="center" vertical="center" wrapText="1"/>
    </xf>
    <xf numFmtId="0" fontId="7" fillId="2" borderId="6" xfId="49" applyFont="1" applyFill="1" applyBorder="1" applyAlignment="1">
      <alignment horizontal="right" vertical="center" wrapText="1"/>
    </xf>
    <xf numFmtId="0" fontId="5" fillId="0" borderId="6" xfId="49" applyFont="1" applyFill="1" applyBorder="1" applyAlignment="1"/>
    <xf numFmtId="0" fontId="5" fillId="0" borderId="9" xfId="49" applyFont="1" applyFill="1" applyBorder="1" applyAlignment="1"/>
    <xf numFmtId="0" fontId="7" fillId="2" borderId="8" xfId="49" applyFont="1" applyFill="1" applyBorder="1" applyAlignment="1">
      <alignment horizontal="right" vertical="center" wrapText="1"/>
    </xf>
    <xf numFmtId="0" fontId="5" fillId="0" borderId="0" xfId="49" applyFont="1" applyFill="1" applyAlignment="1">
      <alignment horizontal="center"/>
    </xf>
    <xf numFmtId="0" fontId="5" fillId="0" borderId="0" xfId="49" applyFont="1" applyFill="1" applyAlignment="1" applyProtection="1">
      <alignment horizontal="center"/>
      <protection locked="0"/>
    </xf>
    <xf numFmtId="0" fontId="7" fillId="2" borderId="0" xfId="49" applyFont="1" applyFill="1" applyAlignment="1">
      <alignment horizontal="center" vertical="center" wrapText="1"/>
    </xf>
    <xf numFmtId="0" fontId="7" fillId="2" borderId="0" xfId="49" applyFont="1" applyFill="1" applyAlignment="1">
      <alignment horizontal="left" vertical="center" wrapText="1"/>
    </xf>
    <xf numFmtId="9" fontId="8" fillId="0" borderId="2" xfId="0" applyNumberFormat="1" applyFont="1" applyFill="1" applyBorder="1" applyAlignment="1" applyProtection="1">
      <alignment horizontal="center" vertical="center" wrapText="1"/>
      <protection locked="0"/>
    </xf>
    <xf numFmtId="9" fontId="8" fillId="0" borderId="7" xfId="0" applyNumberFormat="1" applyFont="1" applyFill="1" applyBorder="1" applyAlignment="1">
      <alignment horizontal="center" vertical="center" wrapText="1"/>
    </xf>
    <xf numFmtId="0" fontId="3" fillId="0" borderId="4" xfId="0" applyFont="1" applyFill="1" applyBorder="1" applyAlignment="1" applyProtection="1">
      <alignment horizontal="center" vertical="center" wrapText="1"/>
      <protection locked="0"/>
    </xf>
    <xf numFmtId="0" fontId="9" fillId="0" borderId="8" xfId="0" applyFont="1" applyFill="1" applyBorder="1" applyAlignment="1">
      <alignment horizontal="center" vertical="center" shrinkToFit="1"/>
    </xf>
    <xf numFmtId="176" fontId="7" fillId="2" borderId="4" xfId="49" applyNumberFormat="1" applyFont="1" applyFill="1" applyBorder="1" applyAlignment="1">
      <alignment horizontal="center" vertical="center" wrapText="1"/>
    </xf>
    <xf numFmtId="0" fontId="5" fillId="0" borderId="10" xfId="49" applyNumberFormat="1" applyFont="1" applyFill="1" applyBorder="1" applyAlignment="1" applyProtection="1">
      <alignment horizontal="center" vertical="center"/>
      <protection locked="0"/>
    </xf>
    <xf numFmtId="0" fontId="5" fillId="0" borderId="11" xfId="49" applyNumberFormat="1" applyFont="1" applyFill="1" applyBorder="1" applyAlignment="1" applyProtection="1">
      <alignment horizontal="center" vertical="center"/>
      <protection locked="0"/>
    </xf>
    <xf numFmtId="0" fontId="7" fillId="2" borderId="12" xfId="49" applyFont="1" applyFill="1" applyBorder="1" applyAlignment="1">
      <alignment horizontal="center" vertical="center" wrapText="1"/>
    </xf>
    <xf numFmtId="0" fontId="7" fillId="2" borderId="10" xfId="49" applyFont="1" applyFill="1" applyBorder="1" applyAlignment="1">
      <alignment horizontal="center" vertical="center" wrapText="1"/>
    </xf>
    <xf numFmtId="176" fontId="7" fillId="2" borderId="10" xfId="49"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10" fontId="5" fillId="0" borderId="10" xfId="49" applyNumberFormat="1" applyFont="1" applyFill="1" applyBorder="1" applyAlignment="1" applyProtection="1">
      <alignment vertical="center"/>
    </xf>
    <xf numFmtId="0" fontId="10" fillId="2" borderId="5" xfId="49" applyFont="1" applyFill="1" applyBorder="1" applyAlignment="1">
      <alignment horizontal="center" vertical="center" wrapText="1"/>
    </xf>
    <xf numFmtId="0" fontId="10" fillId="2" borderId="6" xfId="49" applyFont="1" applyFill="1" applyBorder="1" applyAlignment="1">
      <alignment horizontal="center" vertical="center" wrapText="1"/>
    </xf>
    <xf numFmtId="176" fontId="7" fillId="2" borderId="6" xfId="49" applyNumberFormat="1" applyFont="1" applyFill="1" applyBorder="1" applyAlignment="1">
      <alignment horizontal="center" vertical="center" wrapText="1"/>
    </xf>
    <xf numFmtId="10" fontId="5" fillId="0" borderId="6" xfId="49" applyNumberFormat="1" applyFont="1" applyFill="1" applyBorder="1" applyAlignment="1" applyProtection="1">
      <alignment vertical="center"/>
    </xf>
    <xf numFmtId="176" fontId="11" fillId="0" borderId="9" xfId="49" applyNumberFormat="1" applyFont="1" applyFill="1" applyBorder="1" applyAlignment="1">
      <alignment horizontal="center" vertical="center"/>
    </xf>
    <xf numFmtId="0" fontId="7" fillId="2" borderId="0" xfId="49" applyFont="1" applyFill="1" applyAlignment="1">
      <alignment horizontal="center"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tabSelected="1" view="pageBreakPreview" zoomScaleNormal="100" zoomScaleSheetLayoutView="100" workbookViewId="0">
      <selection activeCell="C12" sqref="C12"/>
    </sheetView>
  </sheetViews>
  <sheetFormatPr defaultColWidth="7.88181818181818" defaultRowHeight="12" outlineLevelCol="5"/>
  <cols>
    <col min="1" max="1" width="7" style="48" customWidth="1"/>
    <col min="2" max="2" width="25" style="48" customWidth="1"/>
    <col min="3" max="3" width="22.7545454545455" style="48" customWidth="1"/>
    <col min="4" max="4" width="10.3545454545455" style="48" customWidth="1"/>
    <col min="5" max="5" width="12.2545454545455" style="49" customWidth="1"/>
    <col min="6" max="6" width="16.1363636363636" style="48" customWidth="1"/>
    <col min="7" max="7" width="9.63636363636364" style="27"/>
    <col min="8" max="8" width="10.5454545454545" style="27"/>
    <col min="9" max="16384" width="7.88181818181818" style="27"/>
  </cols>
  <sheetData>
    <row r="1" s="27" customFormat="1" ht="18" customHeight="1" spans="1:6">
      <c r="A1" s="50"/>
      <c r="B1" s="50"/>
      <c r="C1" s="50"/>
      <c r="D1" s="50"/>
      <c r="E1" s="49"/>
      <c r="F1" s="48"/>
    </row>
    <row r="2" s="27" customFormat="1" ht="39.75" customHeight="1" spans="1:6">
      <c r="A2" s="28" t="s">
        <v>0</v>
      </c>
      <c r="B2" s="28"/>
      <c r="C2" s="28"/>
      <c r="D2" s="28"/>
      <c r="E2" s="28"/>
      <c r="F2" s="28"/>
    </row>
    <row r="3" s="27" customFormat="1" ht="12.75" spans="1:6">
      <c r="A3" s="51" t="s">
        <v>1</v>
      </c>
      <c r="B3" s="51"/>
      <c r="C3" s="51"/>
      <c r="D3" s="51"/>
      <c r="E3" s="51"/>
      <c r="F3" s="48"/>
    </row>
    <row r="4" s="27" customFormat="1" ht="25.5" customHeight="1" spans="1:6">
      <c r="A4" s="30" t="s">
        <v>2</v>
      </c>
      <c r="B4" s="31" t="s">
        <v>3</v>
      </c>
      <c r="C4" s="31" t="s">
        <v>4</v>
      </c>
      <c r="D4" s="31" t="s">
        <v>5</v>
      </c>
      <c r="E4" s="52" t="s">
        <v>6</v>
      </c>
      <c r="F4" s="53"/>
    </row>
    <row r="5" s="27" customFormat="1" ht="36.75" customHeight="1" spans="1:6">
      <c r="A5" s="32"/>
      <c r="B5" s="33"/>
      <c r="C5" s="33"/>
      <c r="D5" s="33" t="s">
        <v>7</v>
      </c>
      <c r="E5" s="54" t="s">
        <v>8</v>
      </c>
      <c r="F5" s="55" t="s">
        <v>9</v>
      </c>
    </row>
    <row r="6" s="27" customFormat="1" ht="27" customHeight="1" spans="1:6">
      <c r="A6" s="32" t="s">
        <v>10</v>
      </c>
      <c r="B6" s="33" t="s">
        <v>11</v>
      </c>
      <c r="C6" s="56">
        <f>收费天棚!L64</f>
        <v>718640.02</v>
      </c>
      <c r="D6" s="33">
        <v>33275.03</v>
      </c>
      <c r="E6" s="57"/>
      <c r="F6" s="23">
        <f>收费天棚!O64</f>
        <v>718640.02</v>
      </c>
    </row>
    <row r="7" s="27" customFormat="1" ht="27" customHeight="1" spans="1:6">
      <c r="A7" s="32" t="s">
        <v>12</v>
      </c>
      <c r="B7" s="33" t="s">
        <v>13</v>
      </c>
      <c r="C7" s="56">
        <f>室外工程!L20</f>
        <v>369994.32</v>
      </c>
      <c r="D7" s="33">
        <v>12677.52</v>
      </c>
      <c r="E7" s="58"/>
      <c r="F7" s="23">
        <f>室外工程!O20</f>
        <v>369994.32</v>
      </c>
    </row>
    <row r="8" s="27" customFormat="1" ht="24" customHeight="1" spans="1:6">
      <c r="A8" s="32" t="s">
        <v>14</v>
      </c>
      <c r="B8" s="33" t="s">
        <v>15</v>
      </c>
      <c r="C8" s="56">
        <f>管理用房!L202</f>
        <v>827597.9</v>
      </c>
      <c r="D8" s="33">
        <v>33535.38</v>
      </c>
      <c r="E8" s="58"/>
      <c r="F8" s="23">
        <f>管理用房!O202</f>
        <v>827597.9</v>
      </c>
    </row>
    <row r="9" s="27" customFormat="1" ht="22" customHeight="1" spans="1:6">
      <c r="A9" s="32" t="s">
        <v>16</v>
      </c>
      <c r="B9" s="33" t="s">
        <v>17</v>
      </c>
      <c r="C9" s="56">
        <f>配电房!L96</f>
        <v>200497.43</v>
      </c>
      <c r="D9" s="33">
        <v>10256.26</v>
      </c>
      <c r="E9" s="58"/>
      <c r="F9" s="23">
        <f>配电房!O96</f>
        <v>200497.43</v>
      </c>
    </row>
    <row r="10" s="27" customFormat="1" ht="22" customHeight="1" spans="1:6">
      <c r="A10" s="59">
        <v>5</v>
      </c>
      <c r="B10" s="60" t="s">
        <v>18</v>
      </c>
      <c r="C10" s="61">
        <f>交通土建!D58</f>
        <v>499708</v>
      </c>
      <c r="D10" s="60"/>
      <c r="E10" s="58"/>
      <c r="F10" s="62">
        <f>交通土建!I58</f>
        <v>499708</v>
      </c>
    </row>
    <row r="11" s="27" customFormat="1" ht="22" customHeight="1" spans="1:6">
      <c r="A11" s="59">
        <v>6</v>
      </c>
      <c r="B11" s="60" t="s">
        <v>19</v>
      </c>
      <c r="C11" s="61">
        <f>ROUND(SUM(C6:C10)*0.015,2)</f>
        <v>39246.57</v>
      </c>
      <c r="D11" s="60"/>
      <c r="E11" s="63"/>
      <c r="F11" s="62">
        <f>C11</f>
        <v>39246.57</v>
      </c>
    </row>
    <row r="12" s="27" customFormat="1" ht="24" customHeight="1" spans="1:6">
      <c r="A12" s="64" t="s">
        <v>20</v>
      </c>
      <c r="B12" s="65"/>
      <c r="C12" s="66">
        <f>SUM(C6:C11)</f>
        <v>2655684.24</v>
      </c>
      <c r="D12" s="43">
        <f>SUM(D6:D11)</f>
        <v>89744.19</v>
      </c>
      <c r="E12" s="67"/>
      <c r="F12" s="68">
        <f>SUM(F6:F11)</f>
        <v>2655684.24</v>
      </c>
    </row>
    <row r="13" s="27" customFormat="1" ht="25.5" customHeight="1" spans="1:6">
      <c r="A13" s="69"/>
      <c r="B13" s="69"/>
      <c r="C13" s="69"/>
      <c r="D13" s="69"/>
      <c r="E13" s="49"/>
      <c r="F13" s="48"/>
    </row>
    <row r="14" s="27" customFormat="1" spans="1:6">
      <c r="A14" s="48"/>
      <c r="B14" s="48"/>
      <c r="C14" s="48"/>
      <c r="D14" s="48"/>
      <c r="E14" s="49"/>
      <c r="F14" s="48"/>
    </row>
    <row r="15" s="27" customFormat="1" spans="1:6">
      <c r="A15" s="48"/>
      <c r="B15" s="48"/>
      <c r="C15" s="48"/>
      <c r="D15" s="48"/>
      <c r="E15" s="49"/>
      <c r="F15" s="48"/>
    </row>
    <row r="16" s="27" customFormat="1" spans="1:6">
      <c r="A16" s="48"/>
      <c r="B16" s="48"/>
      <c r="C16" s="48"/>
      <c r="D16" s="48"/>
      <c r="E16" s="49"/>
      <c r="F16" s="48"/>
    </row>
    <row r="17" s="27" customFormat="1" spans="1:6">
      <c r="A17" s="48"/>
      <c r="B17" s="48"/>
      <c r="C17" s="48"/>
      <c r="D17" s="48"/>
      <c r="E17" s="49"/>
      <c r="F17" s="48"/>
    </row>
    <row r="18" s="27" customFormat="1" spans="1:6">
      <c r="A18" s="48"/>
      <c r="B18" s="48"/>
      <c r="C18" s="48"/>
      <c r="D18" s="48"/>
      <c r="E18" s="49"/>
      <c r="F18" s="48"/>
    </row>
    <row r="19" s="27" customFormat="1" spans="1:6">
      <c r="A19" s="48"/>
      <c r="B19" s="48"/>
      <c r="C19" s="48"/>
      <c r="D19" s="48"/>
      <c r="E19" s="49"/>
      <c r="F19" s="48"/>
    </row>
    <row r="20" s="27" customFormat="1" spans="1:6">
      <c r="A20" s="48"/>
      <c r="B20" s="48"/>
      <c r="C20" s="48"/>
      <c r="D20" s="48"/>
      <c r="E20" s="49"/>
      <c r="F20" s="48"/>
    </row>
  </sheetData>
  <sheetProtection password="E613" sheet="1" objects="1"/>
  <mergeCells count="10">
    <mergeCell ref="A1:B1"/>
    <mergeCell ref="A2:F2"/>
    <mergeCell ref="A3:E3"/>
    <mergeCell ref="E4:F4"/>
    <mergeCell ref="A12:B12"/>
    <mergeCell ref="A13:D13"/>
    <mergeCell ref="A4:A5"/>
    <mergeCell ref="B4:B5"/>
    <mergeCell ref="C4:C5"/>
    <mergeCell ref="E6:E10"/>
  </mergeCells>
  <printOptions horizontalCentered="1" verticalCentered="1"/>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64"/>
  <sheetViews>
    <sheetView view="pageBreakPreview" zoomScale="70" zoomScaleNormal="70" zoomScaleSheetLayoutView="70" workbookViewId="0">
      <selection activeCell="A39" sqref="$A1:$XFD1048576"/>
    </sheetView>
  </sheetViews>
  <sheetFormatPr defaultColWidth="7.36363636363636" defaultRowHeight="12"/>
  <cols>
    <col min="1" max="1" width="3.90909090909091" style="27" customWidth="1"/>
    <col min="2" max="2" width="6.98181818181818" style="27" customWidth="1"/>
    <col min="3" max="3" width="4.81818181818182" style="27" customWidth="1"/>
    <col min="4" max="4" width="11.8909090909091" style="27" customWidth="1"/>
    <col min="5" max="5" width="2.56363636363636" style="27" customWidth="1"/>
    <col min="6" max="6" width="12.8727272727273" style="27" customWidth="1"/>
    <col min="7" max="7" width="19.8818181818182" style="27" customWidth="1"/>
    <col min="8" max="8" width="7.52727272727273" style="27" customWidth="1"/>
    <col min="9" max="9" width="1.96363636363636" style="27" customWidth="1"/>
    <col min="10" max="10" width="5.55454545454545" style="27" customWidth="1"/>
    <col min="11" max="12" width="8.90909090909091" style="27" customWidth="1"/>
    <col min="13" max="13" width="8.23636363636364" style="27" customWidth="1"/>
    <col min="14" max="14" width="7.27272727272727" style="27" customWidth="1"/>
    <col min="15" max="15" width="8.90909090909091" style="27" customWidth="1"/>
    <col min="16" max="16384" width="7.36363636363636" style="27"/>
  </cols>
  <sheetData>
    <row r="1" s="27" customFormat="1" ht="27.6" customHeight="1" spans="1:15">
      <c r="A1" s="28" t="s">
        <v>21</v>
      </c>
      <c r="B1" s="28"/>
      <c r="C1" s="28"/>
      <c r="D1" s="28"/>
      <c r="E1" s="28"/>
      <c r="F1" s="28"/>
      <c r="G1" s="28"/>
      <c r="H1" s="28"/>
      <c r="I1" s="28"/>
      <c r="J1" s="28"/>
      <c r="K1" s="28"/>
      <c r="L1" s="28"/>
      <c r="M1" s="28"/>
      <c r="N1" s="28"/>
      <c r="O1" s="28"/>
    </row>
    <row r="2" s="27" customFormat="1" ht="18.6" customHeight="1" spans="1:14">
      <c r="A2" s="29" t="s">
        <v>22</v>
      </c>
      <c r="B2" s="29"/>
      <c r="C2" s="29"/>
      <c r="D2" s="29"/>
      <c r="E2" s="29"/>
      <c r="F2" s="29"/>
      <c r="G2" s="29"/>
      <c r="H2" s="29"/>
      <c r="I2" s="29"/>
      <c r="J2" s="36"/>
      <c r="K2" s="36"/>
      <c r="L2" s="36"/>
      <c r="M2" s="36"/>
      <c r="N2" s="36"/>
    </row>
    <row r="3" s="27" customFormat="1" ht="13.8" customHeight="1" spans="1:15">
      <c r="A3" s="30" t="s">
        <v>2</v>
      </c>
      <c r="B3" s="31" t="s">
        <v>23</v>
      </c>
      <c r="C3" s="31"/>
      <c r="D3" s="31" t="s">
        <v>24</v>
      </c>
      <c r="E3" s="31"/>
      <c r="F3" s="31" t="s">
        <v>25</v>
      </c>
      <c r="G3" s="31"/>
      <c r="H3" s="31" t="s">
        <v>26</v>
      </c>
      <c r="I3" s="31" t="s">
        <v>27</v>
      </c>
      <c r="J3" s="31"/>
      <c r="K3" s="31" t="s">
        <v>28</v>
      </c>
      <c r="L3" s="31"/>
      <c r="M3" s="6" t="s">
        <v>6</v>
      </c>
      <c r="N3" s="6"/>
      <c r="O3" s="22"/>
    </row>
    <row r="4" s="27" customFormat="1" ht="24" customHeight="1" spans="1:15">
      <c r="A4" s="32"/>
      <c r="B4" s="33"/>
      <c r="C4" s="33"/>
      <c r="D4" s="33"/>
      <c r="E4" s="33"/>
      <c r="F4" s="33"/>
      <c r="G4" s="33"/>
      <c r="H4" s="33"/>
      <c r="I4" s="33"/>
      <c r="J4" s="33"/>
      <c r="K4" s="33" t="s">
        <v>29</v>
      </c>
      <c r="L4" s="33" t="s">
        <v>30</v>
      </c>
      <c r="M4" s="9" t="s">
        <v>8</v>
      </c>
      <c r="N4" s="9" t="s">
        <v>31</v>
      </c>
      <c r="O4" s="23" t="s">
        <v>32</v>
      </c>
    </row>
    <row r="5" s="27" customFormat="1" ht="13.8" customHeight="1" spans="1:15">
      <c r="A5" s="32"/>
      <c r="B5" s="33" t="s">
        <v>33</v>
      </c>
      <c r="C5" s="33"/>
      <c r="D5" s="34" t="s">
        <v>34</v>
      </c>
      <c r="E5" s="34"/>
      <c r="F5" s="34"/>
      <c r="G5" s="34"/>
      <c r="H5" s="35"/>
      <c r="I5" s="35"/>
      <c r="J5" s="35"/>
      <c r="K5" s="35"/>
      <c r="L5" s="35"/>
      <c r="M5" s="35"/>
      <c r="N5" s="37"/>
      <c r="O5" s="38"/>
    </row>
    <row r="6" s="27" customFormat="1" ht="82.2" customHeight="1" spans="1:15">
      <c r="A6" s="32">
        <v>1</v>
      </c>
      <c r="B6" s="33" t="s">
        <v>35</v>
      </c>
      <c r="C6" s="33"/>
      <c r="D6" s="34" t="s">
        <v>36</v>
      </c>
      <c r="E6" s="34"/>
      <c r="F6" s="34" t="s">
        <v>37</v>
      </c>
      <c r="G6" s="34"/>
      <c r="H6" s="33" t="s">
        <v>38</v>
      </c>
      <c r="I6" s="39">
        <v>11.23</v>
      </c>
      <c r="J6" s="39"/>
      <c r="K6" s="39">
        <v>292.11</v>
      </c>
      <c r="L6" s="39">
        <v>3280.4</v>
      </c>
      <c r="M6" s="39">
        <f>汇总表!$E$6</f>
        <v>0</v>
      </c>
      <c r="N6" s="40">
        <f>ROUND((100-M6)*K6/100,2)</f>
        <v>292.11</v>
      </c>
      <c r="O6" s="41">
        <f>ROUND(I6*N6,2)</f>
        <v>3280.4</v>
      </c>
    </row>
    <row r="7" s="27" customFormat="1" ht="127.8" customHeight="1" spans="1:15">
      <c r="A7" s="32">
        <v>2</v>
      </c>
      <c r="B7" s="33" t="s">
        <v>39</v>
      </c>
      <c r="C7" s="33"/>
      <c r="D7" s="34" t="s">
        <v>40</v>
      </c>
      <c r="E7" s="34"/>
      <c r="F7" s="34" t="s">
        <v>41</v>
      </c>
      <c r="G7" s="34"/>
      <c r="H7" s="33" t="s">
        <v>42</v>
      </c>
      <c r="I7" s="39">
        <v>120</v>
      </c>
      <c r="J7" s="39"/>
      <c r="K7" s="39">
        <v>368.1</v>
      </c>
      <c r="L7" s="39">
        <v>44172</v>
      </c>
      <c r="M7" s="39">
        <f>汇总表!$E$6</f>
        <v>0</v>
      </c>
      <c r="N7" s="40">
        <f t="shared" ref="N7:N38" si="0">ROUND((100-M7)*K7/100,2)</f>
        <v>368.1</v>
      </c>
      <c r="O7" s="41">
        <f t="shared" ref="O7:O38" si="1">ROUND(I7*N7,2)</f>
        <v>44172</v>
      </c>
    </row>
    <row r="8" s="27" customFormat="1" ht="82.2" customHeight="1" spans="1:15">
      <c r="A8" s="32">
        <v>3</v>
      </c>
      <c r="B8" s="33" t="s">
        <v>43</v>
      </c>
      <c r="C8" s="33"/>
      <c r="D8" s="34" t="s">
        <v>44</v>
      </c>
      <c r="E8" s="34"/>
      <c r="F8" s="34" t="s">
        <v>45</v>
      </c>
      <c r="G8" s="34"/>
      <c r="H8" s="33" t="s">
        <v>38</v>
      </c>
      <c r="I8" s="39">
        <v>224.67</v>
      </c>
      <c r="J8" s="39"/>
      <c r="K8" s="39">
        <v>107.53</v>
      </c>
      <c r="L8" s="39">
        <v>24158.77</v>
      </c>
      <c r="M8" s="39">
        <f>汇总表!$E$6</f>
        <v>0</v>
      </c>
      <c r="N8" s="40">
        <f t="shared" si="0"/>
        <v>107.53</v>
      </c>
      <c r="O8" s="41">
        <f t="shared" si="1"/>
        <v>24158.77</v>
      </c>
    </row>
    <row r="9" s="27" customFormat="1" ht="150.6" customHeight="1" spans="1:15">
      <c r="A9" s="32">
        <v>4</v>
      </c>
      <c r="B9" s="33" t="s">
        <v>46</v>
      </c>
      <c r="C9" s="33"/>
      <c r="D9" s="34" t="s">
        <v>47</v>
      </c>
      <c r="E9" s="34"/>
      <c r="F9" s="34" t="s">
        <v>48</v>
      </c>
      <c r="G9" s="34"/>
      <c r="H9" s="33" t="s">
        <v>38</v>
      </c>
      <c r="I9" s="39">
        <v>304.67</v>
      </c>
      <c r="J9" s="39"/>
      <c r="K9" s="39">
        <v>22.27</v>
      </c>
      <c r="L9" s="39">
        <v>6785</v>
      </c>
      <c r="M9" s="39">
        <f>汇总表!$E$6</f>
        <v>0</v>
      </c>
      <c r="N9" s="40">
        <f t="shared" si="0"/>
        <v>22.27</v>
      </c>
      <c r="O9" s="41">
        <f t="shared" si="1"/>
        <v>6785</v>
      </c>
    </row>
    <row r="10" s="27" customFormat="1" ht="207.6" customHeight="1" spans="1:15">
      <c r="A10" s="32">
        <v>5</v>
      </c>
      <c r="B10" s="33" t="s">
        <v>49</v>
      </c>
      <c r="C10" s="33"/>
      <c r="D10" s="34" t="s">
        <v>50</v>
      </c>
      <c r="E10" s="34"/>
      <c r="F10" s="34" t="s">
        <v>51</v>
      </c>
      <c r="G10" s="34"/>
      <c r="H10" s="33" t="s">
        <v>38</v>
      </c>
      <c r="I10" s="39">
        <v>80</v>
      </c>
      <c r="J10" s="39"/>
      <c r="K10" s="39">
        <v>38.69</v>
      </c>
      <c r="L10" s="39">
        <v>3095.2</v>
      </c>
      <c r="M10" s="39">
        <f>汇总表!$E$6</f>
        <v>0</v>
      </c>
      <c r="N10" s="40">
        <f t="shared" si="0"/>
        <v>38.69</v>
      </c>
      <c r="O10" s="41">
        <f t="shared" si="1"/>
        <v>3095.2</v>
      </c>
    </row>
    <row r="11" s="27" customFormat="1" ht="13.8" customHeight="1" spans="1:15">
      <c r="A11" s="32"/>
      <c r="B11" s="33" t="s">
        <v>52</v>
      </c>
      <c r="C11" s="33"/>
      <c r="D11" s="34" t="s">
        <v>53</v>
      </c>
      <c r="E11" s="34"/>
      <c r="F11" s="34"/>
      <c r="G11" s="34"/>
      <c r="H11" s="35"/>
      <c r="I11" s="35"/>
      <c r="J11" s="35"/>
      <c r="K11" s="35"/>
      <c r="L11" s="35"/>
      <c r="M11" s="39"/>
      <c r="N11" s="40"/>
      <c r="O11" s="41"/>
    </row>
    <row r="12" s="27" customFormat="1" ht="139.2" customHeight="1" spans="1:15">
      <c r="A12" s="32">
        <v>1</v>
      </c>
      <c r="B12" s="33" t="s">
        <v>54</v>
      </c>
      <c r="C12" s="33"/>
      <c r="D12" s="34" t="s">
        <v>55</v>
      </c>
      <c r="E12" s="34"/>
      <c r="F12" s="34" t="s">
        <v>56</v>
      </c>
      <c r="G12" s="34"/>
      <c r="H12" s="33" t="s">
        <v>38</v>
      </c>
      <c r="I12" s="39">
        <v>69.73</v>
      </c>
      <c r="J12" s="39"/>
      <c r="K12" s="39">
        <v>702.04</v>
      </c>
      <c r="L12" s="39">
        <v>48953.25</v>
      </c>
      <c r="M12" s="39">
        <f>汇总表!$E$6</f>
        <v>0</v>
      </c>
      <c r="N12" s="40">
        <f t="shared" si="0"/>
        <v>702.04</v>
      </c>
      <c r="O12" s="41">
        <f t="shared" si="1"/>
        <v>48953.25</v>
      </c>
    </row>
    <row r="13" s="27" customFormat="1" ht="116.4" customHeight="1" spans="1:15">
      <c r="A13" s="32">
        <v>2</v>
      </c>
      <c r="B13" s="33" t="s">
        <v>57</v>
      </c>
      <c r="C13" s="33"/>
      <c r="D13" s="34" t="s">
        <v>58</v>
      </c>
      <c r="E13" s="34"/>
      <c r="F13" s="34" t="s">
        <v>59</v>
      </c>
      <c r="G13" s="34"/>
      <c r="H13" s="33" t="s">
        <v>38</v>
      </c>
      <c r="I13" s="39">
        <v>24.08</v>
      </c>
      <c r="J13" s="39"/>
      <c r="K13" s="39">
        <v>438.02</v>
      </c>
      <c r="L13" s="39">
        <v>10547.52</v>
      </c>
      <c r="M13" s="39">
        <f>汇总表!$E$6</f>
        <v>0</v>
      </c>
      <c r="N13" s="40">
        <f t="shared" si="0"/>
        <v>438.02</v>
      </c>
      <c r="O13" s="41">
        <f t="shared" si="1"/>
        <v>10547.52</v>
      </c>
    </row>
    <row r="14" s="27" customFormat="1" ht="139.2" customHeight="1" spans="1:15">
      <c r="A14" s="32">
        <v>3</v>
      </c>
      <c r="B14" s="33" t="s">
        <v>60</v>
      </c>
      <c r="C14" s="33"/>
      <c r="D14" s="34" t="s">
        <v>61</v>
      </c>
      <c r="E14" s="34"/>
      <c r="F14" s="34" t="s">
        <v>62</v>
      </c>
      <c r="G14" s="34"/>
      <c r="H14" s="33" t="s">
        <v>38</v>
      </c>
      <c r="I14" s="39">
        <v>5.6</v>
      </c>
      <c r="J14" s="39"/>
      <c r="K14" s="39">
        <v>1217.83</v>
      </c>
      <c r="L14" s="39">
        <v>6819.85</v>
      </c>
      <c r="M14" s="39">
        <f>汇总表!$E$6</f>
        <v>0</v>
      </c>
      <c r="N14" s="40">
        <f t="shared" si="0"/>
        <v>1217.83</v>
      </c>
      <c r="O14" s="41">
        <f t="shared" si="1"/>
        <v>6819.85</v>
      </c>
    </row>
    <row r="15" s="27" customFormat="1" ht="139.2" customHeight="1" spans="1:15">
      <c r="A15" s="32">
        <v>4</v>
      </c>
      <c r="B15" s="33" t="s">
        <v>63</v>
      </c>
      <c r="C15" s="33"/>
      <c r="D15" s="34" t="s">
        <v>64</v>
      </c>
      <c r="E15" s="34"/>
      <c r="F15" s="34" t="s">
        <v>56</v>
      </c>
      <c r="G15" s="34"/>
      <c r="H15" s="33" t="s">
        <v>38</v>
      </c>
      <c r="I15" s="39">
        <v>64.45</v>
      </c>
      <c r="J15" s="39"/>
      <c r="K15" s="39">
        <v>641.87</v>
      </c>
      <c r="L15" s="39">
        <v>41368.52</v>
      </c>
      <c r="M15" s="39">
        <f>汇总表!$E$6</f>
        <v>0</v>
      </c>
      <c r="N15" s="40">
        <f t="shared" si="0"/>
        <v>641.87</v>
      </c>
      <c r="O15" s="41">
        <f t="shared" si="1"/>
        <v>41368.52</v>
      </c>
    </row>
    <row r="16" s="27" customFormat="1" ht="139.2" customHeight="1" spans="1:15">
      <c r="A16" s="32">
        <v>5</v>
      </c>
      <c r="B16" s="33" t="s">
        <v>65</v>
      </c>
      <c r="C16" s="33"/>
      <c r="D16" s="34" t="s">
        <v>66</v>
      </c>
      <c r="E16" s="34"/>
      <c r="F16" s="34" t="s">
        <v>56</v>
      </c>
      <c r="G16" s="34"/>
      <c r="H16" s="33" t="s">
        <v>38</v>
      </c>
      <c r="I16" s="39">
        <v>82.2</v>
      </c>
      <c r="J16" s="39"/>
      <c r="K16" s="39">
        <v>622.67</v>
      </c>
      <c r="L16" s="39">
        <v>51183.47</v>
      </c>
      <c r="M16" s="39">
        <f>汇总表!$E$6</f>
        <v>0</v>
      </c>
      <c r="N16" s="40">
        <f t="shared" si="0"/>
        <v>622.67</v>
      </c>
      <c r="O16" s="41">
        <f t="shared" si="1"/>
        <v>51183.47</v>
      </c>
    </row>
    <row r="17" s="27" customFormat="1" ht="116.4" customHeight="1" spans="1:15">
      <c r="A17" s="32">
        <v>6</v>
      </c>
      <c r="B17" s="33" t="s">
        <v>67</v>
      </c>
      <c r="C17" s="33"/>
      <c r="D17" s="34" t="s">
        <v>68</v>
      </c>
      <c r="E17" s="34"/>
      <c r="F17" s="34" t="s">
        <v>69</v>
      </c>
      <c r="G17" s="34"/>
      <c r="H17" s="33" t="s">
        <v>70</v>
      </c>
      <c r="I17" s="39">
        <v>31.1</v>
      </c>
      <c r="J17" s="39"/>
      <c r="K17" s="39">
        <v>1279.92</v>
      </c>
      <c r="L17" s="39">
        <v>39805.51</v>
      </c>
      <c r="M17" s="39">
        <f>汇总表!$E$6</f>
        <v>0</v>
      </c>
      <c r="N17" s="40">
        <f t="shared" si="0"/>
        <v>1279.92</v>
      </c>
      <c r="O17" s="41">
        <f t="shared" si="1"/>
        <v>39805.51</v>
      </c>
    </row>
    <row r="18" s="27" customFormat="1" ht="93.6" customHeight="1" spans="1:15">
      <c r="A18" s="32">
        <v>7</v>
      </c>
      <c r="B18" s="33" t="s">
        <v>71</v>
      </c>
      <c r="C18" s="33"/>
      <c r="D18" s="34" t="s">
        <v>72</v>
      </c>
      <c r="E18" s="34"/>
      <c r="F18" s="34" t="s">
        <v>73</v>
      </c>
      <c r="G18" s="34"/>
      <c r="H18" s="33" t="s">
        <v>70</v>
      </c>
      <c r="I18" s="39">
        <v>0.2</v>
      </c>
      <c r="J18" s="39"/>
      <c r="K18" s="39">
        <v>1518.7</v>
      </c>
      <c r="L18" s="39">
        <v>303.74</v>
      </c>
      <c r="M18" s="39">
        <f>汇总表!$E$6</f>
        <v>0</v>
      </c>
      <c r="N18" s="40">
        <f t="shared" si="0"/>
        <v>1518.7</v>
      </c>
      <c r="O18" s="41">
        <f t="shared" si="1"/>
        <v>303.74</v>
      </c>
    </row>
    <row r="19" s="27" customFormat="1" ht="127.8" customHeight="1" spans="1:15">
      <c r="A19" s="32">
        <v>8</v>
      </c>
      <c r="B19" s="33" t="s">
        <v>74</v>
      </c>
      <c r="C19" s="33"/>
      <c r="D19" s="34" t="s">
        <v>75</v>
      </c>
      <c r="E19" s="34"/>
      <c r="F19" s="34" t="s">
        <v>76</v>
      </c>
      <c r="G19" s="34"/>
      <c r="H19" s="33" t="s">
        <v>70</v>
      </c>
      <c r="I19" s="39">
        <v>2.832</v>
      </c>
      <c r="J19" s="39"/>
      <c r="K19" s="39">
        <v>1515.3</v>
      </c>
      <c r="L19" s="39">
        <v>4291.33</v>
      </c>
      <c r="M19" s="39">
        <f>汇总表!$E$6</f>
        <v>0</v>
      </c>
      <c r="N19" s="40">
        <f t="shared" si="0"/>
        <v>1515.3</v>
      </c>
      <c r="O19" s="41">
        <f t="shared" si="1"/>
        <v>4291.33</v>
      </c>
    </row>
    <row r="20" s="27" customFormat="1" ht="93.6" customHeight="1" spans="1:15">
      <c r="A20" s="32">
        <v>9</v>
      </c>
      <c r="B20" s="33" t="s">
        <v>77</v>
      </c>
      <c r="C20" s="33"/>
      <c r="D20" s="34" t="s">
        <v>78</v>
      </c>
      <c r="E20" s="34"/>
      <c r="F20" s="34" t="s">
        <v>79</v>
      </c>
      <c r="G20" s="34"/>
      <c r="H20" s="33" t="s">
        <v>42</v>
      </c>
      <c r="I20" s="39">
        <v>360</v>
      </c>
      <c r="J20" s="39"/>
      <c r="K20" s="39">
        <v>11.58</v>
      </c>
      <c r="L20" s="39">
        <v>4168.8</v>
      </c>
      <c r="M20" s="39">
        <f>汇总表!$E$6</f>
        <v>0</v>
      </c>
      <c r="N20" s="40">
        <f t="shared" si="0"/>
        <v>11.58</v>
      </c>
      <c r="O20" s="41">
        <f t="shared" si="1"/>
        <v>4168.8</v>
      </c>
    </row>
    <row r="21" s="27" customFormat="1" ht="70.8" customHeight="1" spans="1:15">
      <c r="A21" s="32">
        <v>10</v>
      </c>
      <c r="B21" s="33" t="s">
        <v>80</v>
      </c>
      <c r="C21" s="33"/>
      <c r="D21" s="34" t="s">
        <v>81</v>
      </c>
      <c r="E21" s="34"/>
      <c r="F21" s="34" t="s">
        <v>82</v>
      </c>
      <c r="G21" s="34"/>
      <c r="H21" s="33" t="s">
        <v>83</v>
      </c>
      <c r="I21" s="39">
        <v>80</v>
      </c>
      <c r="J21" s="39"/>
      <c r="K21" s="39">
        <v>14.91</v>
      </c>
      <c r="L21" s="39">
        <v>1192.8</v>
      </c>
      <c r="M21" s="39">
        <f>汇总表!$E$6</f>
        <v>0</v>
      </c>
      <c r="N21" s="40">
        <f t="shared" si="0"/>
        <v>14.91</v>
      </c>
      <c r="O21" s="41">
        <f t="shared" si="1"/>
        <v>1192.8</v>
      </c>
    </row>
    <row r="22" s="27" customFormat="1" ht="48" customHeight="1" spans="1:15">
      <c r="A22" s="32">
        <v>11</v>
      </c>
      <c r="B22" s="33" t="s">
        <v>84</v>
      </c>
      <c r="C22" s="33"/>
      <c r="D22" s="34" t="s">
        <v>85</v>
      </c>
      <c r="E22" s="34"/>
      <c r="F22" s="34" t="s">
        <v>86</v>
      </c>
      <c r="G22" s="34"/>
      <c r="H22" s="33" t="s">
        <v>83</v>
      </c>
      <c r="I22" s="39">
        <v>534</v>
      </c>
      <c r="J22" s="39"/>
      <c r="K22" s="39">
        <v>7.96</v>
      </c>
      <c r="L22" s="39">
        <v>4250.64</v>
      </c>
      <c r="M22" s="39">
        <f>汇总表!$E$6</f>
        <v>0</v>
      </c>
      <c r="N22" s="40">
        <f t="shared" si="0"/>
        <v>7.96</v>
      </c>
      <c r="O22" s="41">
        <f t="shared" si="1"/>
        <v>4250.64</v>
      </c>
    </row>
    <row r="23" s="27" customFormat="1" ht="116.4" customHeight="1" spans="1:15">
      <c r="A23" s="32">
        <v>12</v>
      </c>
      <c r="B23" s="33" t="s">
        <v>87</v>
      </c>
      <c r="C23" s="33"/>
      <c r="D23" s="34" t="s">
        <v>88</v>
      </c>
      <c r="E23" s="34"/>
      <c r="F23" s="34" t="s">
        <v>89</v>
      </c>
      <c r="G23" s="34"/>
      <c r="H23" s="33" t="s">
        <v>90</v>
      </c>
      <c r="I23" s="39">
        <v>30</v>
      </c>
      <c r="J23" s="39"/>
      <c r="K23" s="39">
        <v>17.87</v>
      </c>
      <c r="L23" s="39">
        <v>536.1</v>
      </c>
      <c r="M23" s="39">
        <f>汇总表!$E$6</f>
        <v>0</v>
      </c>
      <c r="N23" s="40">
        <f t="shared" si="0"/>
        <v>17.87</v>
      </c>
      <c r="O23" s="41">
        <f t="shared" si="1"/>
        <v>536.1</v>
      </c>
    </row>
    <row r="24" s="27" customFormat="1" ht="162" customHeight="1" spans="1:15">
      <c r="A24" s="32">
        <v>13</v>
      </c>
      <c r="B24" s="33" t="s">
        <v>91</v>
      </c>
      <c r="C24" s="33"/>
      <c r="D24" s="34" t="s">
        <v>92</v>
      </c>
      <c r="E24" s="34"/>
      <c r="F24" s="34" t="s">
        <v>93</v>
      </c>
      <c r="G24" s="34"/>
      <c r="H24" s="33" t="s">
        <v>42</v>
      </c>
      <c r="I24" s="39">
        <v>100</v>
      </c>
      <c r="J24" s="39"/>
      <c r="K24" s="39">
        <v>194.6</v>
      </c>
      <c r="L24" s="39">
        <v>19460</v>
      </c>
      <c r="M24" s="39">
        <f>汇总表!$E$6</f>
        <v>0</v>
      </c>
      <c r="N24" s="40">
        <f t="shared" si="0"/>
        <v>194.6</v>
      </c>
      <c r="O24" s="41">
        <f t="shared" si="1"/>
        <v>19460</v>
      </c>
    </row>
    <row r="25" s="27" customFormat="1" ht="13.8" customHeight="1" spans="1:15">
      <c r="A25" s="32"/>
      <c r="B25" s="33" t="s">
        <v>94</v>
      </c>
      <c r="C25" s="33"/>
      <c r="D25" s="34" t="s">
        <v>95</v>
      </c>
      <c r="E25" s="34"/>
      <c r="F25" s="34"/>
      <c r="G25" s="34"/>
      <c r="H25" s="35"/>
      <c r="I25" s="35"/>
      <c r="J25" s="35"/>
      <c r="K25" s="35"/>
      <c r="L25" s="35"/>
      <c r="M25" s="39"/>
      <c r="N25" s="40"/>
      <c r="O25" s="41"/>
    </row>
    <row r="26" s="27" customFormat="1" ht="105" customHeight="1" spans="1:15">
      <c r="A26" s="32">
        <v>1</v>
      </c>
      <c r="B26" s="33" t="s">
        <v>96</v>
      </c>
      <c r="C26" s="33"/>
      <c r="D26" s="34" t="s">
        <v>97</v>
      </c>
      <c r="E26" s="34"/>
      <c r="F26" s="34" t="s">
        <v>98</v>
      </c>
      <c r="G26" s="34"/>
      <c r="H26" s="33" t="s">
        <v>99</v>
      </c>
      <c r="I26" s="39">
        <v>322.25</v>
      </c>
      <c r="J26" s="39"/>
      <c r="K26" s="39">
        <v>117.85</v>
      </c>
      <c r="L26" s="39">
        <v>37977.16</v>
      </c>
      <c r="M26" s="39">
        <f>汇总表!$E$6</f>
        <v>0</v>
      </c>
      <c r="N26" s="40">
        <f t="shared" si="0"/>
        <v>117.85</v>
      </c>
      <c r="O26" s="41">
        <f t="shared" si="1"/>
        <v>37977.16</v>
      </c>
    </row>
    <row r="27" s="27" customFormat="1" ht="93.6" customHeight="1" spans="1:15">
      <c r="A27" s="32">
        <v>2</v>
      </c>
      <c r="B27" s="33" t="s">
        <v>100</v>
      </c>
      <c r="C27" s="33"/>
      <c r="D27" s="34" t="s">
        <v>101</v>
      </c>
      <c r="E27" s="34"/>
      <c r="F27" s="34" t="s">
        <v>102</v>
      </c>
      <c r="G27" s="34"/>
      <c r="H27" s="33" t="s">
        <v>99</v>
      </c>
      <c r="I27" s="39">
        <v>411</v>
      </c>
      <c r="J27" s="39"/>
      <c r="K27" s="39">
        <v>42.98</v>
      </c>
      <c r="L27" s="39">
        <v>17664.78</v>
      </c>
      <c r="M27" s="39">
        <f>汇总表!$E$6</f>
        <v>0</v>
      </c>
      <c r="N27" s="40">
        <f t="shared" si="0"/>
        <v>42.98</v>
      </c>
      <c r="O27" s="41">
        <f t="shared" si="1"/>
        <v>17664.78</v>
      </c>
    </row>
    <row r="28" s="27" customFormat="1" ht="93.6" customHeight="1" spans="1:15">
      <c r="A28" s="32">
        <v>3</v>
      </c>
      <c r="B28" s="33" t="s">
        <v>103</v>
      </c>
      <c r="C28" s="33"/>
      <c r="D28" s="34" t="s">
        <v>104</v>
      </c>
      <c r="E28" s="34"/>
      <c r="F28" s="34" t="s">
        <v>102</v>
      </c>
      <c r="G28" s="34"/>
      <c r="H28" s="33" t="s">
        <v>99</v>
      </c>
      <c r="I28" s="39">
        <v>322.25</v>
      </c>
      <c r="J28" s="39"/>
      <c r="K28" s="39">
        <v>43.99</v>
      </c>
      <c r="L28" s="39">
        <v>14175.78</v>
      </c>
      <c r="M28" s="39">
        <f>汇总表!$E$6</f>
        <v>0</v>
      </c>
      <c r="N28" s="40">
        <f t="shared" si="0"/>
        <v>43.99</v>
      </c>
      <c r="O28" s="41">
        <f t="shared" si="1"/>
        <v>14175.78</v>
      </c>
    </row>
    <row r="29" s="27" customFormat="1" ht="253.2" customHeight="1" spans="1:15">
      <c r="A29" s="32">
        <v>4</v>
      </c>
      <c r="B29" s="33" t="s">
        <v>105</v>
      </c>
      <c r="C29" s="33"/>
      <c r="D29" s="34" t="s">
        <v>106</v>
      </c>
      <c r="E29" s="34"/>
      <c r="F29" s="34" t="s">
        <v>107</v>
      </c>
      <c r="G29" s="34"/>
      <c r="H29" s="33" t="s">
        <v>99</v>
      </c>
      <c r="I29" s="39">
        <v>411</v>
      </c>
      <c r="J29" s="39"/>
      <c r="K29" s="39">
        <v>77.46</v>
      </c>
      <c r="L29" s="39">
        <v>31836.06</v>
      </c>
      <c r="M29" s="39">
        <f>汇总表!$E$6</f>
        <v>0</v>
      </c>
      <c r="N29" s="40">
        <f t="shared" si="0"/>
        <v>77.46</v>
      </c>
      <c r="O29" s="41">
        <f t="shared" si="1"/>
        <v>31836.06</v>
      </c>
    </row>
    <row r="30" s="27" customFormat="1" ht="207.6" customHeight="1" spans="1:15">
      <c r="A30" s="32">
        <v>5</v>
      </c>
      <c r="B30" s="33" t="s">
        <v>108</v>
      </c>
      <c r="C30" s="33"/>
      <c r="D30" s="34" t="s">
        <v>109</v>
      </c>
      <c r="E30" s="34"/>
      <c r="F30" s="34" t="s">
        <v>110</v>
      </c>
      <c r="G30" s="34"/>
      <c r="H30" s="33" t="s">
        <v>99</v>
      </c>
      <c r="I30" s="39">
        <v>322.25</v>
      </c>
      <c r="J30" s="39"/>
      <c r="K30" s="39">
        <v>69.19</v>
      </c>
      <c r="L30" s="39">
        <v>22296.48</v>
      </c>
      <c r="M30" s="39">
        <f>汇总表!$E$6</f>
        <v>0</v>
      </c>
      <c r="N30" s="40">
        <f t="shared" si="0"/>
        <v>69.19</v>
      </c>
      <c r="O30" s="41">
        <f t="shared" si="1"/>
        <v>22296.48</v>
      </c>
    </row>
    <row r="31" s="27" customFormat="1" ht="13.8" customHeight="1" spans="1:15">
      <c r="A31" s="32"/>
      <c r="B31" s="33" t="s">
        <v>111</v>
      </c>
      <c r="C31" s="33"/>
      <c r="D31" s="34" t="s">
        <v>112</v>
      </c>
      <c r="E31" s="34"/>
      <c r="F31" s="34"/>
      <c r="G31" s="34"/>
      <c r="H31" s="35"/>
      <c r="I31" s="35"/>
      <c r="J31" s="35"/>
      <c r="K31" s="35"/>
      <c r="L31" s="35"/>
      <c r="M31" s="39"/>
      <c r="N31" s="40"/>
      <c r="O31" s="41"/>
    </row>
    <row r="32" s="27" customFormat="1" ht="93.6" customHeight="1" spans="1:15">
      <c r="A32" s="32">
        <v>1</v>
      </c>
      <c r="B32" s="33" t="s">
        <v>113</v>
      </c>
      <c r="C32" s="33"/>
      <c r="D32" s="34" t="s">
        <v>114</v>
      </c>
      <c r="E32" s="34"/>
      <c r="F32" s="34" t="s">
        <v>115</v>
      </c>
      <c r="G32" s="34"/>
      <c r="H32" s="33" t="s">
        <v>99</v>
      </c>
      <c r="I32" s="39">
        <v>396.05</v>
      </c>
      <c r="J32" s="39"/>
      <c r="K32" s="39">
        <v>36.26</v>
      </c>
      <c r="L32" s="39">
        <v>14360.77</v>
      </c>
      <c r="M32" s="39">
        <f>汇总表!$E$6</f>
        <v>0</v>
      </c>
      <c r="N32" s="40">
        <f t="shared" si="0"/>
        <v>36.26</v>
      </c>
      <c r="O32" s="41">
        <f t="shared" si="1"/>
        <v>14360.77</v>
      </c>
    </row>
    <row r="33" s="27" customFormat="1" ht="150.6" customHeight="1" spans="1:15">
      <c r="A33" s="32">
        <v>2</v>
      </c>
      <c r="B33" s="33" t="s">
        <v>116</v>
      </c>
      <c r="C33" s="33"/>
      <c r="D33" s="34" t="s">
        <v>117</v>
      </c>
      <c r="E33" s="34"/>
      <c r="F33" s="34" t="s">
        <v>118</v>
      </c>
      <c r="G33" s="34"/>
      <c r="H33" s="33" t="s">
        <v>99</v>
      </c>
      <c r="I33" s="39">
        <v>90.84</v>
      </c>
      <c r="J33" s="39"/>
      <c r="K33" s="39">
        <v>152.22</v>
      </c>
      <c r="L33" s="39">
        <v>13827.66</v>
      </c>
      <c r="M33" s="39">
        <f>汇总表!$E$6</f>
        <v>0</v>
      </c>
      <c r="N33" s="40">
        <f t="shared" si="0"/>
        <v>152.22</v>
      </c>
      <c r="O33" s="41">
        <f t="shared" si="1"/>
        <v>13827.66</v>
      </c>
    </row>
    <row r="34" s="27" customFormat="1" ht="13.8" customHeight="1" spans="1:15">
      <c r="A34" s="32"/>
      <c r="B34" s="33" t="s">
        <v>119</v>
      </c>
      <c r="C34" s="33"/>
      <c r="D34" s="34" t="s">
        <v>120</v>
      </c>
      <c r="E34" s="34"/>
      <c r="F34" s="34"/>
      <c r="G34" s="34"/>
      <c r="H34" s="35"/>
      <c r="I34" s="35"/>
      <c r="J34" s="35"/>
      <c r="K34" s="35"/>
      <c r="L34" s="35"/>
      <c r="M34" s="39"/>
      <c r="N34" s="40"/>
      <c r="O34" s="41"/>
    </row>
    <row r="35" s="27" customFormat="1" ht="70.8" customHeight="1" spans="1:15">
      <c r="A35" s="32">
        <v>1</v>
      </c>
      <c r="B35" s="33" t="s">
        <v>121</v>
      </c>
      <c r="C35" s="33"/>
      <c r="D35" s="34" t="s">
        <v>122</v>
      </c>
      <c r="E35" s="34"/>
      <c r="F35" s="34" t="s">
        <v>123</v>
      </c>
      <c r="G35" s="34"/>
      <c r="H35" s="33" t="s">
        <v>99</v>
      </c>
      <c r="I35" s="39">
        <v>411</v>
      </c>
      <c r="J35" s="39"/>
      <c r="K35" s="39">
        <v>111.2</v>
      </c>
      <c r="L35" s="39">
        <v>45703.2</v>
      </c>
      <c r="M35" s="39">
        <f>汇总表!$E$6</f>
        <v>0</v>
      </c>
      <c r="N35" s="40">
        <f t="shared" si="0"/>
        <v>111.2</v>
      </c>
      <c r="O35" s="41">
        <f t="shared" si="1"/>
        <v>45703.2</v>
      </c>
    </row>
    <row r="36" s="27" customFormat="1" ht="116.4" customHeight="1" spans="1:15">
      <c r="A36" s="32">
        <v>2</v>
      </c>
      <c r="B36" s="33" t="s">
        <v>124</v>
      </c>
      <c r="C36" s="33"/>
      <c r="D36" s="34" t="s">
        <v>125</v>
      </c>
      <c r="E36" s="34"/>
      <c r="F36" s="34" t="s">
        <v>126</v>
      </c>
      <c r="G36" s="34"/>
      <c r="H36" s="33" t="s">
        <v>99</v>
      </c>
      <c r="I36" s="39">
        <v>305.39</v>
      </c>
      <c r="J36" s="39"/>
      <c r="K36" s="39">
        <v>39.47</v>
      </c>
      <c r="L36" s="39">
        <v>12053.74</v>
      </c>
      <c r="M36" s="39">
        <f>汇总表!$E$6</f>
        <v>0</v>
      </c>
      <c r="N36" s="40">
        <f t="shared" si="0"/>
        <v>39.47</v>
      </c>
      <c r="O36" s="41">
        <f t="shared" si="1"/>
        <v>12053.74</v>
      </c>
    </row>
    <row r="37" s="27" customFormat="1" ht="116.4" customHeight="1" spans="1:15">
      <c r="A37" s="32">
        <v>3</v>
      </c>
      <c r="B37" s="33" t="s">
        <v>127</v>
      </c>
      <c r="C37" s="33"/>
      <c r="D37" s="34" t="s">
        <v>128</v>
      </c>
      <c r="E37" s="34"/>
      <c r="F37" s="34" t="s">
        <v>129</v>
      </c>
      <c r="G37" s="34"/>
      <c r="H37" s="33" t="s">
        <v>99</v>
      </c>
      <c r="I37" s="39">
        <v>82.08</v>
      </c>
      <c r="J37" s="39"/>
      <c r="K37" s="39">
        <v>39.47</v>
      </c>
      <c r="L37" s="39">
        <v>3239.7</v>
      </c>
      <c r="M37" s="39">
        <f>汇总表!$E$6</f>
        <v>0</v>
      </c>
      <c r="N37" s="40">
        <f t="shared" si="0"/>
        <v>39.47</v>
      </c>
      <c r="O37" s="41">
        <f t="shared" si="1"/>
        <v>3239.7</v>
      </c>
    </row>
    <row r="38" s="27" customFormat="1" ht="13.8" customHeight="1" spans="1:15">
      <c r="A38" s="32"/>
      <c r="B38" s="33" t="s">
        <v>130</v>
      </c>
      <c r="C38" s="33"/>
      <c r="D38" s="34" t="s">
        <v>131</v>
      </c>
      <c r="E38" s="34"/>
      <c r="F38" s="34"/>
      <c r="G38" s="34"/>
      <c r="H38" s="35"/>
      <c r="I38" s="35"/>
      <c r="J38" s="35"/>
      <c r="K38" s="35"/>
      <c r="L38" s="35"/>
      <c r="M38" s="39"/>
      <c r="N38" s="40"/>
      <c r="O38" s="41"/>
    </row>
    <row r="39" s="27" customFormat="1" ht="48" customHeight="1" spans="1:15">
      <c r="A39" s="32">
        <v>1</v>
      </c>
      <c r="B39" s="33" t="s">
        <v>132</v>
      </c>
      <c r="C39" s="33"/>
      <c r="D39" s="34" t="s">
        <v>133</v>
      </c>
      <c r="E39" s="34"/>
      <c r="F39" s="34" t="s">
        <v>134</v>
      </c>
      <c r="G39" s="34"/>
      <c r="H39" s="33" t="s">
        <v>42</v>
      </c>
      <c r="I39" s="39">
        <v>300</v>
      </c>
      <c r="J39" s="39"/>
      <c r="K39" s="39">
        <v>9.67</v>
      </c>
      <c r="L39" s="39">
        <v>2901</v>
      </c>
      <c r="M39" s="39">
        <f>汇总表!$E$6</f>
        <v>0</v>
      </c>
      <c r="N39" s="40">
        <f t="shared" ref="N39:N63" si="2">ROUND((100-M39)*K39/100,2)</f>
        <v>9.67</v>
      </c>
      <c r="O39" s="41">
        <f t="shared" ref="O39:O63" si="3">ROUND(I39*N39,2)</f>
        <v>2901</v>
      </c>
    </row>
    <row r="40" s="27" customFormat="1" ht="70.8" customHeight="1" spans="1:15">
      <c r="A40" s="32">
        <v>2</v>
      </c>
      <c r="B40" s="33" t="s">
        <v>135</v>
      </c>
      <c r="C40" s="33"/>
      <c r="D40" s="34" t="s">
        <v>136</v>
      </c>
      <c r="E40" s="34"/>
      <c r="F40" s="34" t="s">
        <v>137</v>
      </c>
      <c r="G40" s="34"/>
      <c r="H40" s="33" t="s">
        <v>83</v>
      </c>
      <c r="I40" s="39">
        <v>6</v>
      </c>
      <c r="J40" s="39"/>
      <c r="K40" s="39">
        <v>3004.33</v>
      </c>
      <c r="L40" s="39">
        <v>18025.98</v>
      </c>
      <c r="M40" s="39">
        <f>汇总表!$E$6</f>
        <v>0</v>
      </c>
      <c r="N40" s="40">
        <f t="shared" si="2"/>
        <v>3004.33</v>
      </c>
      <c r="O40" s="41">
        <f t="shared" si="3"/>
        <v>18025.98</v>
      </c>
    </row>
    <row r="41" s="27" customFormat="1" ht="13.8" customHeight="1" spans="1:15">
      <c r="A41" s="32"/>
      <c r="B41" s="33" t="s">
        <v>138</v>
      </c>
      <c r="C41" s="33"/>
      <c r="D41" s="34" t="s">
        <v>139</v>
      </c>
      <c r="E41" s="34"/>
      <c r="F41" s="34"/>
      <c r="G41" s="34"/>
      <c r="H41" s="35"/>
      <c r="I41" s="35"/>
      <c r="J41" s="35"/>
      <c r="K41" s="35"/>
      <c r="L41" s="35"/>
      <c r="M41" s="39"/>
      <c r="N41" s="40"/>
      <c r="O41" s="41"/>
    </row>
    <row r="42" s="27" customFormat="1" ht="116.4" customHeight="1" spans="1:15">
      <c r="A42" s="32">
        <v>1</v>
      </c>
      <c r="B42" s="33" t="s">
        <v>140</v>
      </c>
      <c r="C42" s="33"/>
      <c r="D42" s="34" t="s">
        <v>141</v>
      </c>
      <c r="E42" s="34"/>
      <c r="F42" s="34" t="s">
        <v>142</v>
      </c>
      <c r="G42" s="34"/>
      <c r="H42" s="33" t="s">
        <v>99</v>
      </c>
      <c r="I42" s="39">
        <v>513.83</v>
      </c>
      <c r="J42" s="39"/>
      <c r="K42" s="39">
        <v>27.79</v>
      </c>
      <c r="L42" s="39">
        <v>14279.34</v>
      </c>
      <c r="M42" s="39">
        <f>汇总表!$E$6</f>
        <v>0</v>
      </c>
      <c r="N42" s="40">
        <f t="shared" si="2"/>
        <v>27.79</v>
      </c>
      <c r="O42" s="41">
        <f t="shared" si="3"/>
        <v>14279.34</v>
      </c>
    </row>
    <row r="43" s="27" customFormat="1" ht="105" customHeight="1" spans="1:15">
      <c r="A43" s="32">
        <v>2</v>
      </c>
      <c r="B43" s="33" t="s">
        <v>143</v>
      </c>
      <c r="C43" s="33"/>
      <c r="D43" s="34" t="s">
        <v>144</v>
      </c>
      <c r="E43" s="34"/>
      <c r="F43" s="34" t="s">
        <v>145</v>
      </c>
      <c r="G43" s="34"/>
      <c r="H43" s="33" t="s">
        <v>99</v>
      </c>
      <c r="I43" s="39">
        <v>513.83</v>
      </c>
      <c r="J43" s="39"/>
      <c r="K43" s="39">
        <v>35.46</v>
      </c>
      <c r="L43" s="39">
        <v>18220.41</v>
      </c>
      <c r="M43" s="39">
        <f>汇总表!$E$6</f>
        <v>0</v>
      </c>
      <c r="N43" s="40">
        <f t="shared" si="2"/>
        <v>35.46</v>
      </c>
      <c r="O43" s="41">
        <f t="shared" si="3"/>
        <v>18220.41</v>
      </c>
    </row>
    <row r="44" s="27" customFormat="1" ht="196.2" customHeight="1" spans="1:15">
      <c r="A44" s="32">
        <v>3</v>
      </c>
      <c r="B44" s="33" t="s">
        <v>146</v>
      </c>
      <c r="C44" s="33"/>
      <c r="D44" s="34" t="s">
        <v>147</v>
      </c>
      <c r="E44" s="34"/>
      <c r="F44" s="34" t="s">
        <v>148</v>
      </c>
      <c r="G44" s="34"/>
      <c r="H44" s="33" t="s">
        <v>149</v>
      </c>
      <c r="I44" s="39">
        <v>1</v>
      </c>
      <c r="J44" s="39"/>
      <c r="K44" s="39">
        <v>89072.01</v>
      </c>
      <c r="L44" s="39">
        <v>89072.01</v>
      </c>
      <c r="M44" s="39">
        <f>汇总表!$E$6</f>
        <v>0</v>
      </c>
      <c r="N44" s="40">
        <f t="shared" si="2"/>
        <v>89072.01</v>
      </c>
      <c r="O44" s="41">
        <f t="shared" si="3"/>
        <v>89072.01</v>
      </c>
    </row>
    <row r="45" s="27" customFormat="1" ht="13.8" customHeight="1" spans="1:15">
      <c r="A45" s="32"/>
      <c r="B45" s="33" t="s">
        <v>150</v>
      </c>
      <c r="C45" s="33"/>
      <c r="D45" s="34" t="s">
        <v>151</v>
      </c>
      <c r="E45" s="34"/>
      <c r="F45" s="34"/>
      <c r="G45" s="34"/>
      <c r="H45" s="35"/>
      <c r="I45" s="35"/>
      <c r="J45" s="35"/>
      <c r="K45" s="35"/>
      <c r="L45" s="35"/>
      <c r="M45" s="39"/>
      <c r="N45" s="40"/>
      <c r="O45" s="41"/>
    </row>
    <row r="46" s="27" customFormat="1" ht="127.8" customHeight="1" spans="1:15">
      <c r="A46" s="32">
        <v>1</v>
      </c>
      <c r="B46" s="33" t="s">
        <v>152</v>
      </c>
      <c r="C46" s="33"/>
      <c r="D46" s="34" t="s">
        <v>153</v>
      </c>
      <c r="E46" s="34"/>
      <c r="F46" s="34" t="s">
        <v>154</v>
      </c>
      <c r="G46" s="34"/>
      <c r="H46" s="33" t="s">
        <v>155</v>
      </c>
      <c r="I46" s="39">
        <v>1</v>
      </c>
      <c r="J46" s="39"/>
      <c r="K46" s="39">
        <v>2158.24</v>
      </c>
      <c r="L46" s="39">
        <v>2158.24</v>
      </c>
      <c r="M46" s="39">
        <f>汇总表!$E$6</f>
        <v>0</v>
      </c>
      <c r="N46" s="40">
        <f t="shared" si="2"/>
        <v>2158.24</v>
      </c>
      <c r="O46" s="41">
        <f t="shared" si="3"/>
        <v>2158.24</v>
      </c>
    </row>
    <row r="47" s="27" customFormat="1" ht="116.4" customHeight="1" spans="1:15">
      <c r="A47" s="32">
        <v>2</v>
      </c>
      <c r="B47" s="33" t="s">
        <v>156</v>
      </c>
      <c r="C47" s="33"/>
      <c r="D47" s="34" t="s">
        <v>157</v>
      </c>
      <c r="E47" s="34"/>
      <c r="F47" s="34" t="s">
        <v>158</v>
      </c>
      <c r="G47" s="34"/>
      <c r="H47" s="33" t="s">
        <v>155</v>
      </c>
      <c r="I47" s="39">
        <v>1</v>
      </c>
      <c r="J47" s="39"/>
      <c r="K47" s="39">
        <v>471.87</v>
      </c>
      <c r="L47" s="39">
        <v>471.87</v>
      </c>
      <c r="M47" s="39">
        <f>汇总表!$E$6</f>
        <v>0</v>
      </c>
      <c r="N47" s="40">
        <f t="shared" si="2"/>
        <v>471.87</v>
      </c>
      <c r="O47" s="41">
        <f t="shared" si="3"/>
        <v>471.87</v>
      </c>
    </row>
    <row r="48" s="27" customFormat="1" ht="48" customHeight="1" spans="1:15">
      <c r="A48" s="32">
        <v>3</v>
      </c>
      <c r="B48" s="33" t="s">
        <v>159</v>
      </c>
      <c r="C48" s="33"/>
      <c r="D48" s="34" t="s">
        <v>160</v>
      </c>
      <c r="E48" s="34"/>
      <c r="F48" s="34" t="s">
        <v>161</v>
      </c>
      <c r="G48" s="34"/>
      <c r="H48" s="33" t="s">
        <v>162</v>
      </c>
      <c r="I48" s="39">
        <v>30</v>
      </c>
      <c r="J48" s="39"/>
      <c r="K48" s="39">
        <v>448.93</v>
      </c>
      <c r="L48" s="39">
        <v>13467.9</v>
      </c>
      <c r="M48" s="39">
        <f>汇总表!$E$6</f>
        <v>0</v>
      </c>
      <c r="N48" s="40">
        <f t="shared" si="2"/>
        <v>448.93</v>
      </c>
      <c r="O48" s="41">
        <f t="shared" si="3"/>
        <v>13467.9</v>
      </c>
    </row>
    <row r="49" s="27" customFormat="1" ht="82.2" customHeight="1" spans="1:15">
      <c r="A49" s="32">
        <v>4</v>
      </c>
      <c r="B49" s="33" t="s">
        <v>163</v>
      </c>
      <c r="C49" s="33"/>
      <c r="D49" s="34" t="s">
        <v>164</v>
      </c>
      <c r="E49" s="34"/>
      <c r="F49" s="34" t="s">
        <v>165</v>
      </c>
      <c r="G49" s="34"/>
      <c r="H49" s="33" t="s">
        <v>83</v>
      </c>
      <c r="I49" s="39">
        <v>30</v>
      </c>
      <c r="J49" s="39"/>
      <c r="K49" s="39">
        <v>14.72</v>
      </c>
      <c r="L49" s="39">
        <v>441.6</v>
      </c>
      <c r="M49" s="39">
        <f>汇总表!$E$6</f>
        <v>0</v>
      </c>
      <c r="N49" s="40">
        <f t="shared" si="2"/>
        <v>14.72</v>
      </c>
      <c r="O49" s="41">
        <f t="shared" si="3"/>
        <v>441.6</v>
      </c>
    </row>
    <row r="50" s="27" customFormat="1" ht="93.6" customHeight="1" spans="1:15">
      <c r="A50" s="32">
        <v>5</v>
      </c>
      <c r="B50" s="33" t="s">
        <v>166</v>
      </c>
      <c r="C50" s="33"/>
      <c r="D50" s="34" t="s">
        <v>167</v>
      </c>
      <c r="E50" s="34"/>
      <c r="F50" s="34" t="s">
        <v>168</v>
      </c>
      <c r="G50" s="34"/>
      <c r="H50" s="33" t="s">
        <v>42</v>
      </c>
      <c r="I50" s="39">
        <v>200</v>
      </c>
      <c r="J50" s="39"/>
      <c r="K50" s="39">
        <v>39.55</v>
      </c>
      <c r="L50" s="39">
        <v>7910</v>
      </c>
      <c r="M50" s="39">
        <f>汇总表!$E$6</f>
        <v>0</v>
      </c>
      <c r="N50" s="40">
        <f t="shared" si="2"/>
        <v>39.55</v>
      </c>
      <c r="O50" s="41">
        <f t="shared" si="3"/>
        <v>7910</v>
      </c>
    </row>
    <row r="51" s="27" customFormat="1" ht="116.4" customHeight="1" spans="1:15">
      <c r="A51" s="32">
        <v>6</v>
      </c>
      <c r="B51" s="33" t="s">
        <v>169</v>
      </c>
      <c r="C51" s="33"/>
      <c r="D51" s="34" t="s">
        <v>170</v>
      </c>
      <c r="E51" s="34"/>
      <c r="F51" s="34" t="s">
        <v>171</v>
      </c>
      <c r="G51" s="34"/>
      <c r="H51" s="33" t="s">
        <v>83</v>
      </c>
      <c r="I51" s="39">
        <v>2</v>
      </c>
      <c r="J51" s="39"/>
      <c r="K51" s="39">
        <v>142.13</v>
      </c>
      <c r="L51" s="39">
        <v>284.26</v>
      </c>
      <c r="M51" s="39">
        <f>汇总表!$E$6</f>
        <v>0</v>
      </c>
      <c r="N51" s="40">
        <f t="shared" si="2"/>
        <v>142.13</v>
      </c>
      <c r="O51" s="41">
        <f t="shared" si="3"/>
        <v>284.26</v>
      </c>
    </row>
    <row r="52" s="27" customFormat="1" ht="105" customHeight="1" spans="1:15">
      <c r="A52" s="32">
        <v>7</v>
      </c>
      <c r="B52" s="33" t="s">
        <v>172</v>
      </c>
      <c r="C52" s="33"/>
      <c r="D52" s="34" t="s">
        <v>173</v>
      </c>
      <c r="E52" s="34"/>
      <c r="F52" s="34" t="s">
        <v>174</v>
      </c>
      <c r="G52" s="34"/>
      <c r="H52" s="33" t="s">
        <v>42</v>
      </c>
      <c r="I52" s="39">
        <v>140</v>
      </c>
      <c r="J52" s="39"/>
      <c r="K52" s="39">
        <v>19.14</v>
      </c>
      <c r="L52" s="39">
        <v>2679.6</v>
      </c>
      <c r="M52" s="39">
        <f>汇总表!$E$6</f>
        <v>0</v>
      </c>
      <c r="N52" s="40">
        <f t="shared" si="2"/>
        <v>19.14</v>
      </c>
      <c r="O52" s="41">
        <f t="shared" si="3"/>
        <v>2679.6</v>
      </c>
    </row>
    <row r="53" s="27" customFormat="1" ht="82.2" customHeight="1" spans="1:15">
      <c r="A53" s="32">
        <v>8</v>
      </c>
      <c r="B53" s="33" t="s">
        <v>175</v>
      </c>
      <c r="C53" s="33"/>
      <c r="D53" s="34" t="s">
        <v>176</v>
      </c>
      <c r="E53" s="34"/>
      <c r="F53" s="34" t="s">
        <v>177</v>
      </c>
      <c r="G53" s="34"/>
      <c r="H53" s="33" t="s">
        <v>42</v>
      </c>
      <c r="I53" s="39">
        <v>200</v>
      </c>
      <c r="J53" s="39"/>
      <c r="K53" s="39">
        <v>16.37</v>
      </c>
      <c r="L53" s="39">
        <v>3274</v>
      </c>
      <c r="M53" s="39">
        <f>汇总表!$E$6</f>
        <v>0</v>
      </c>
      <c r="N53" s="40">
        <f t="shared" si="2"/>
        <v>16.37</v>
      </c>
      <c r="O53" s="41">
        <f t="shared" si="3"/>
        <v>3274</v>
      </c>
    </row>
    <row r="54" s="27" customFormat="1" ht="82.2" customHeight="1" spans="1:15">
      <c r="A54" s="32">
        <v>9</v>
      </c>
      <c r="B54" s="33" t="s">
        <v>178</v>
      </c>
      <c r="C54" s="33"/>
      <c r="D54" s="34" t="s">
        <v>179</v>
      </c>
      <c r="E54" s="34"/>
      <c r="F54" s="34" t="s">
        <v>180</v>
      </c>
      <c r="G54" s="34"/>
      <c r="H54" s="33" t="s">
        <v>42</v>
      </c>
      <c r="I54" s="39">
        <v>600</v>
      </c>
      <c r="J54" s="39"/>
      <c r="K54" s="39">
        <v>3.07</v>
      </c>
      <c r="L54" s="39">
        <v>1842</v>
      </c>
      <c r="M54" s="39">
        <f>汇总表!$E$6</f>
        <v>0</v>
      </c>
      <c r="N54" s="40">
        <f t="shared" si="2"/>
        <v>3.07</v>
      </c>
      <c r="O54" s="41">
        <f t="shared" si="3"/>
        <v>1842</v>
      </c>
    </row>
    <row r="55" s="27" customFormat="1" ht="82.2" customHeight="1" spans="1:15">
      <c r="A55" s="32">
        <v>10</v>
      </c>
      <c r="B55" s="33" t="s">
        <v>181</v>
      </c>
      <c r="C55" s="33"/>
      <c r="D55" s="34" t="s">
        <v>182</v>
      </c>
      <c r="E55" s="34"/>
      <c r="F55" s="34" t="s">
        <v>183</v>
      </c>
      <c r="G55" s="34"/>
      <c r="H55" s="33" t="s">
        <v>42</v>
      </c>
      <c r="I55" s="39">
        <v>420</v>
      </c>
      <c r="J55" s="39"/>
      <c r="K55" s="39">
        <v>6.97</v>
      </c>
      <c r="L55" s="39">
        <v>2927.4</v>
      </c>
      <c r="M55" s="39">
        <f>汇总表!$E$6</f>
        <v>0</v>
      </c>
      <c r="N55" s="40">
        <f t="shared" si="2"/>
        <v>6.97</v>
      </c>
      <c r="O55" s="41">
        <f t="shared" si="3"/>
        <v>2927.4</v>
      </c>
    </row>
    <row r="56" s="27" customFormat="1" ht="13.8" customHeight="1" spans="1:15">
      <c r="A56" s="32"/>
      <c r="B56" s="33"/>
      <c r="C56" s="33"/>
      <c r="D56" s="34" t="s">
        <v>184</v>
      </c>
      <c r="E56" s="34"/>
      <c r="F56" s="34"/>
      <c r="G56" s="34"/>
      <c r="H56" s="35"/>
      <c r="I56" s="35"/>
      <c r="J56" s="35"/>
      <c r="K56" s="35"/>
      <c r="L56" s="35"/>
      <c r="M56" s="39"/>
      <c r="N56" s="40"/>
      <c r="O56" s="41"/>
    </row>
    <row r="57" s="27" customFormat="1" ht="105" customHeight="1" spans="1:15">
      <c r="A57" s="32">
        <v>1</v>
      </c>
      <c r="B57" s="33" t="s">
        <v>185</v>
      </c>
      <c r="C57" s="33"/>
      <c r="D57" s="34" t="s">
        <v>186</v>
      </c>
      <c r="E57" s="34"/>
      <c r="F57" s="34" t="s">
        <v>187</v>
      </c>
      <c r="G57" s="34"/>
      <c r="H57" s="33" t="s">
        <v>42</v>
      </c>
      <c r="I57" s="39">
        <v>143.5</v>
      </c>
      <c r="J57" s="39"/>
      <c r="K57" s="39">
        <v>27.32</v>
      </c>
      <c r="L57" s="39">
        <v>3920.42</v>
      </c>
      <c r="M57" s="39">
        <f>汇总表!$E$6</f>
        <v>0</v>
      </c>
      <c r="N57" s="40">
        <f t="shared" si="2"/>
        <v>27.32</v>
      </c>
      <c r="O57" s="41">
        <f t="shared" si="3"/>
        <v>3920.42</v>
      </c>
    </row>
    <row r="58" s="27" customFormat="1" ht="105" customHeight="1" spans="1:15">
      <c r="A58" s="32">
        <v>2</v>
      </c>
      <c r="B58" s="33" t="s">
        <v>188</v>
      </c>
      <c r="C58" s="33"/>
      <c r="D58" s="34" t="s">
        <v>189</v>
      </c>
      <c r="E58" s="34"/>
      <c r="F58" s="34" t="s">
        <v>190</v>
      </c>
      <c r="G58" s="34"/>
      <c r="H58" s="33" t="s">
        <v>42</v>
      </c>
      <c r="I58" s="39">
        <v>46</v>
      </c>
      <c r="J58" s="39"/>
      <c r="K58" s="39">
        <v>16.15</v>
      </c>
      <c r="L58" s="39">
        <v>742.9</v>
      </c>
      <c r="M58" s="39">
        <f>汇总表!$E$6</f>
        <v>0</v>
      </c>
      <c r="N58" s="40">
        <f t="shared" si="2"/>
        <v>16.15</v>
      </c>
      <c r="O58" s="41">
        <f t="shared" si="3"/>
        <v>742.9</v>
      </c>
    </row>
    <row r="59" s="27" customFormat="1" ht="116.4" customHeight="1" spans="1:15">
      <c r="A59" s="32">
        <v>3</v>
      </c>
      <c r="B59" s="33" t="s">
        <v>191</v>
      </c>
      <c r="C59" s="33"/>
      <c r="D59" s="34" t="s">
        <v>192</v>
      </c>
      <c r="E59" s="34"/>
      <c r="F59" s="34" t="s">
        <v>193</v>
      </c>
      <c r="G59" s="34"/>
      <c r="H59" s="33" t="s">
        <v>42</v>
      </c>
      <c r="I59" s="39">
        <v>223.2</v>
      </c>
      <c r="J59" s="39"/>
      <c r="K59" s="39">
        <v>27.5</v>
      </c>
      <c r="L59" s="39">
        <v>6138</v>
      </c>
      <c r="M59" s="39">
        <f>汇总表!$E$6</f>
        <v>0</v>
      </c>
      <c r="N59" s="40">
        <f t="shared" si="2"/>
        <v>27.5</v>
      </c>
      <c r="O59" s="41">
        <f t="shared" si="3"/>
        <v>6138</v>
      </c>
    </row>
    <row r="60" s="27" customFormat="1" ht="70.8" customHeight="1" spans="1:15">
      <c r="A60" s="32">
        <v>4</v>
      </c>
      <c r="B60" s="33" t="s">
        <v>194</v>
      </c>
      <c r="C60" s="33"/>
      <c r="D60" s="34" t="s">
        <v>195</v>
      </c>
      <c r="E60" s="34"/>
      <c r="F60" s="34" t="s">
        <v>196</v>
      </c>
      <c r="G60" s="34"/>
      <c r="H60" s="33" t="s">
        <v>197</v>
      </c>
      <c r="I60" s="39">
        <v>4</v>
      </c>
      <c r="J60" s="39"/>
      <c r="K60" s="39">
        <v>53.89</v>
      </c>
      <c r="L60" s="39">
        <v>215.56</v>
      </c>
      <c r="M60" s="39">
        <f>汇总表!$E$6</f>
        <v>0</v>
      </c>
      <c r="N60" s="40">
        <f t="shared" si="2"/>
        <v>53.89</v>
      </c>
      <c r="O60" s="41">
        <f t="shared" si="3"/>
        <v>215.56</v>
      </c>
    </row>
    <row r="61" s="27" customFormat="1" ht="70.8" customHeight="1" spans="1:15">
      <c r="A61" s="32">
        <v>5</v>
      </c>
      <c r="B61" s="33" t="s">
        <v>198</v>
      </c>
      <c r="C61" s="33"/>
      <c r="D61" s="34" t="s">
        <v>199</v>
      </c>
      <c r="E61" s="34"/>
      <c r="F61" s="34" t="s">
        <v>200</v>
      </c>
      <c r="G61" s="34"/>
      <c r="H61" s="33" t="s">
        <v>155</v>
      </c>
      <c r="I61" s="39">
        <v>1</v>
      </c>
      <c r="J61" s="39"/>
      <c r="K61" s="39">
        <v>218.5</v>
      </c>
      <c r="L61" s="39">
        <v>218.5</v>
      </c>
      <c r="M61" s="39">
        <f>汇总表!$E$6</f>
        <v>0</v>
      </c>
      <c r="N61" s="40">
        <f t="shared" si="2"/>
        <v>218.5</v>
      </c>
      <c r="O61" s="41">
        <f t="shared" si="3"/>
        <v>218.5</v>
      </c>
    </row>
    <row r="62" s="27" customFormat="1" ht="82.2" customHeight="1" spans="1:15">
      <c r="A62" s="32">
        <v>6</v>
      </c>
      <c r="B62" s="33" t="s">
        <v>201</v>
      </c>
      <c r="C62" s="33"/>
      <c r="D62" s="34" t="s">
        <v>202</v>
      </c>
      <c r="E62" s="34"/>
      <c r="F62" s="34" t="s">
        <v>203</v>
      </c>
      <c r="G62" s="34"/>
      <c r="H62" s="33" t="s">
        <v>204</v>
      </c>
      <c r="I62" s="39">
        <v>6</v>
      </c>
      <c r="J62" s="39"/>
      <c r="K62" s="39">
        <v>62.39</v>
      </c>
      <c r="L62" s="39">
        <v>374.34</v>
      </c>
      <c r="M62" s="39">
        <f>汇总表!$E$6</f>
        <v>0</v>
      </c>
      <c r="N62" s="40">
        <f t="shared" si="2"/>
        <v>62.39</v>
      </c>
      <c r="O62" s="41">
        <f t="shared" si="3"/>
        <v>374.34</v>
      </c>
    </row>
    <row r="63" s="27" customFormat="1" ht="48" customHeight="1" spans="1:15">
      <c r="A63" s="32">
        <v>7</v>
      </c>
      <c r="B63" s="33" t="s">
        <v>205</v>
      </c>
      <c r="C63" s="33"/>
      <c r="D63" s="34" t="s">
        <v>206</v>
      </c>
      <c r="E63" s="34"/>
      <c r="F63" s="34" t="s">
        <v>207</v>
      </c>
      <c r="G63" s="34"/>
      <c r="H63" s="33" t="s">
        <v>208</v>
      </c>
      <c r="I63" s="39">
        <v>1</v>
      </c>
      <c r="J63" s="39"/>
      <c r="K63" s="39">
        <v>1566.46</v>
      </c>
      <c r="L63" s="39">
        <v>1566.46</v>
      </c>
      <c r="M63" s="39">
        <f>汇总表!$E$6</f>
        <v>0</v>
      </c>
      <c r="N63" s="40">
        <f t="shared" si="2"/>
        <v>1566.46</v>
      </c>
      <c r="O63" s="41">
        <f t="shared" si="3"/>
        <v>1566.46</v>
      </c>
    </row>
    <row r="64" s="27" customFormat="1" ht="13.8" customHeight="1" spans="1:15">
      <c r="A64" s="42" t="s">
        <v>209</v>
      </c>
      <c r="B64" s="43"/>
      <c r="C64" s="43"/>
      <c r="D64" s="43"/>
      <c r="E64" s="43"/>
      <c r="F64" s="43"/>
      <c r="G64" s="43"/>
      <c r="H64" s="43"/>
      <c r="I64" s="43"/>
      <c r="J64" s="43"/>
      <c r="K64" s="43"/>
      <c r="L64" s="44">
        <f>SUM(L6:L63)</f>
        <v>718640.02</v>
      </c>
      <c r="M64" s="44"/>
      <c r="N64" s="45"/>
      <c r="O64" s="46">
        <f>SUM(O6:O63)</f>
        <v>718640.02</v>
      </c>
    </row>
  </sheetData>
  <sheetProtection password="E613" sheet="1" objects="1"/>
  <mergeCells count="240">
    <mergeCell ref="A1:O1"/>
    <mergeCell ref="A2:F2"/>
    <mergeCell ref="G2:I2"/>
    <mergeCell ref="J2:N2"/>
    <mergeCell ref="K3:L3"/>
    <mergeCell ref="M3:O3"/>
    <mergeCell ref="B5:C5"/>
    <mergeCell ref="D5:G5"/>
    <mergeCell ref="I5:J5"/>
    <mergeCell ref="B6:C6"/>
    <mergeCell ref="D6:E6"/>
    <mergeCell ref="F6:G6"/>
    <mergeCell ref="I6:J6"/>
    <mergeCell ref="B7:C7"/>
    <mergeCell ref="D7:E7"/>
    <mergeCell ref="F7:G7"/>
    <mergeCell ref="I7:J7"/>
    <mergeCell ref="B8:C8"/>
    <mergeCell ref="D8:E8"/>
    <mergeCell ref="F8:G8"/>
    <mergeCell ref="I8:J8"/>
    <mergeCell ref="B9:C9"/>
    <mergeCell ref="D9:E9"/>
    <mergeCell ref="F9:G9"/>
    <mergeCell ref="I9:J9"/>
    <mergeCell ref="B10:C10"/>
    <mergeCell ref="D10:E10"/>
    <mergeCell ref="F10:G10"/>
    <mergeCell ref="I10:J10"/>
    <mergeCell ref="B11:C11"/>
    <mergeCell ref="D11:G11"/>
    <mergeCell ref="I11:J11"/>
    <mergeCell ref="B12:C12"/>
    <mergeCell ref="D12:E12"/>
    <mergeCell ref="F12:G12"/>
    <mergeCell ref="I12:J12"/>
    <mergeCell ref="B13:C13"/>
    <mergeCell ref="D13:E13"/>
    <mergeCell ref="F13:G13"/>
    <mergeCell ref="I13:J13"/>
    <mergeCell ref="B14:C14"/>
    <mergeCell ref="D14:E14"/>
    <mergeCell ref="F14:G14"/>
    <mergeCell ref="I14:J14"/>
    <mergeCell ref="B15:C15"/>
    <mergeCell ref="D15:E15"/>
    <mergeCell ref="F15:G15"/>
    <mergeCell ref="I15:J15"/>
    <mergeCell ref="B16:C16"/>
    <mergeCell ref="D16:E16"/>
    <mergeCell ref="F16:G16"/>
    <mergeCell ref="I16:J16"/>
    <mergeCell ref="B17:C17"/>
    <mergeCell ref="D17:E17"/>
    <mergeCell ref="F17:G17"/>
    <mergeCell ref="I17:J17"/>
    <mergeCell ref="B18:C18"/>
    <mergeCell ref="D18:E18"/>
    <mergeCell ref="F18:G18"/>
    <mergeCell ref="I18:J18"/>
    <mergeCell ref="B19:C19"/>
    <mergeCell ref="D19:E19"/>
    <mergeCell ref="F19:G19"/>
    <mergeCell ref="I19:J19"/>
    <mergeCell ref="B20:C20"/>
    <mergeCell ref="D20:E20"/>
    <mergeCell ref="F20:G20"/>
    <mergeCell ref="I20:J20"/>
    <mergeCell ref="B21:C21"/>
    <mergeCell ref="D21:E21"/>
    <mergeCell ref="F21:G21"/>
    <mergeCell ref="I21:J21"/>
    <mergeCell ref="B22:C22"/>
    <mergeCell ref="D22:E22"/>
    <mergeCell ref="F22:G22"/>
    <mergeCell ref="I22:J22"/>
    <mergeCell ref="B23:C23"/>
    <mergeCell ref="D23:E23"/>
    <mergeCell ref="F23:G23"/>
    <mergeCell ref="I23:J23"/>
    <mergeCell ref="B24:C24"/>
    <mergeCell ref="D24:E24"/>
    <mergeCell ref="F24:G24"/>
    <mergeCell ref="I24:J24"/>
    <mergeCell ref="B25:C25"/>
    <mergeCell ref="D25:G25"/>
    <mergeCell ref="I25:J25"/>
    <mergeCell ref="B26:C26"/>
    <mergeCell ref="D26:E26"/>
    <mergeCell ref="F26:G26"/>
    <mergeCell ref="I26:J26"/>
    <mergeCell ref="B27:C27"/>
    <mergeCell ref="D27:E27"/>
    <mergeCell ref="F27:G27"/>
    <mergeCell ref="I27:J27"/>
    <mergeCell ref="B28:C28"/>
    <mergeCell ref="D28:E28"/>
    <mergeCell ref="F28:G28"/>
    <mergeCell ref="I28:J28"/>
    <mergeCell ref="B29:C29"/>
    <mergeCell ref="D29:E29"/>
    <mergeCell ref="F29:G29"/>
    <mergeCell ref="I29:J29"/>
    <mergeCell ref="B30:C30"/>
    <mergeCell ref="D30:E30"/>
    <mergeCell ref="F30:G30"/>
    <mergeCell ref="I30:J30"/>
    <mergeCell ref="B31:C31"/>
    <mergeCell ref="D31:G31"/>
    <mergeCell ref="I31:J31"/>
    <mergeCell ref="B32:C32"/>
    <mergeCell ref="D32:E32"/>
    <mergeCell ref="F32:G32"/>
    <mergeCell ref="I32:J32"/>
    <mergeCell ref="B33:C33"/>
    <mergeCell ref="D33:E33"/>
    <mergeCell ref="F33:G33"/>
    <mergeCell ref="I33:J33"/>
    <mergeCell ref="B34:C34"/>
    <mergeCell ref="D34:G34"/>
    <mergeCell ref="I34:J34"/>
    <mergeCell ref="B35:C35"/>
    <mergeCell ref="D35:E35"/>
    <mergeCell ref="F35:G35"/>
    <mergeCell ref="I35:J35"/>
    <mergeCell ref="B36:C36"/>
    <mergeCell ref="D36:E36"/>
    <mergeCell ref="F36:G36"/>
    <mergeCell ref="I36:J36"/>
    <mergeCell ref="B37:C37"/>
    <mergeCell ref="D37:E37"/>
    <mergeCell ref="F37:G37"/>
    <mergeCell ref="I37:J37"/>
    <mergeCell ref="B38:C38"/>
    <mergeCell ref="D38:G38"/>
    <mergeCell ref="I38:J38"/>
    <mergeCell ref="B39:C39"/>
    <mergeCell ref="D39:E39"/>
    <mergeCell ref="F39:G39"/>
    <mergeCell ref="I39:J39"/>
    <mergeCell ref="B40:C40"/>
    <mergeCell ref="D40:E40"/>
    <mergeCell ref="F40:G40"/>
    <mergeCell ref="I40:J40"/>
    <mergeCell ref="B41:C41"/>
    <mergeCell ref="D41:G41"/>
    <mergeCell ref="I41:J41"/>
    <mergeCell ref="B42:C42"/>
    <mergeCell ref="D42:E42"/>
    <mergeCell ref="F42:G42"/>
    <mergeCell ref="I42:J42"/>
    <mergeCell ref="B43:C43"/>
    <mergeCell ref="D43:E43"/>
    <mergeCell ref="F43:G43"/>
    <mergeCell ref="I43:J43"/>
    <mergeCell ref="B44:C44"/>
    <mergeCell ref="D44:E44"/>
    <mergeCell ref="F44:G44"/>
    <mergeCell ref="I44:J44"/>
    <mergeCell ref="B45:C45"/>
    <mergeCell ref="D45:G45"/>
    <mergeCell ref="I45:J45"/>
    <mergeCell ref="B46:C46"/>
    <mergeCell ref="D46:E46"/>
    <mergeCell ref="F46:G46"/>
    <mergeCell ref="I46:J46"/>
    <mergeCell ref="B47:C47"/>
    <mergeCell ref="D47:E47"/>
    <mergeCell ref="F47:G47"/>
    <mergeCell ref="I47:J47"/>
    <mergeCell ref="B48:C48"/>
    <mergeCell ref="D48:E48"/>
    <mergeCell ref="F48:G48"/>
    <mergeCell ref="I48:J48"/>
    <mergeCell ref="B49:C49"/>
    <mergeCell ref="D49:E49"/>
    <mergeCell ref="F49:G49"/>
    <mergeCell ref="I49:J49"/>
    <mergeCell ref="B50:C50"/>
    <mergeCell ref="D50:E50"/>
    <mergeCell ref="F50:G50"/>
    <mergeCell ref="I50:J50"/>
    <mergeCell ref="B51:C51"/>
    <mergeCell ref="D51:E51"/>
    <mergeCell ref="F51:G51"/>
    <mergeCell ref="I51:J51"/>
    <mergeCell ref="B52:C52"/>
    <mergeCell ref="D52:E52"/>
    <mergeCell ref="F52:G52"/>
    <mergeCell ref="I52:J52"/>
    <mergeCell ref="B53:C53"/>
    <mergeCell ref="D53:E53"/>
    <mergeCell ref="F53:G53"/>
    <mergeCell ref="I53:J53"/>
    <mergeCell ref="B54:C54"/>
    <mergeCell ref="D54:E54"/>
    <mergeCell ref="F54:G54"/>
    <mergeCell ref="I54:J54"/>
    <mergeCell ref="B55:C55"/>
    <mergeCell ref="D55:E55"/>
    <mergeCell ref="F55:G55"/>
    <mergeCell ref="I55:J55"/>
    <mergeCell ref="B56:C56"/>
    <mergeCell ref="D56:G56"/>
    <mergeCell ref="I56:J56"/>
    <mergeCell ref="B57:C57"/>
    <mergeCell ref="D57:E57"/>
    <mergeCell ref="F57:G57"/>
    <mergeCell ref="I57:J57"/>
    <mergeCell ref="B58:C58"/>
    <mergeCell ref="D58:E58"/>
    <mergeCell ref="F58:G58"/>
    <mergeCell ref="I58:J58"/>
    <mergeCell ref="B59:C59"/>
    <mergeCell ref="D59:E59"/>
    <mergeCell ref="F59:G59"/>
    <mergeCell ref="I59:J59"/>
    <mergeCell ref="B60:C60"/>
    <mergeCell ref="D60:E60"/>
    <mergeCell ref="F60:G60"/>
    <mergeCell ref="I60:J60"/>
    <mergeCell ref="B61:C61"/>
    <mergeCell ref="D61:E61"/>
    <mergeCell ref="F61:G61"/>
    <mergeCell ref="I61:J61"/>
    <mergeCell ref="B62:C62"/>
    <mergeCell ref="D62:E62"/>
    <mergeCell ref="F62:G62"/>
    <mergeCell ref="I62:J62"/>
    <mergeCell ref="B63:C63"/>
    <mergeCell ref="D63:E63"/>
    <mergeCell ref="F63:G63"/>
    <mergeCell ref="I63:J63"/>
    <mergeCell ref="A64:K64"/>
    <mergeCell ref="A3:A4"/>
    <mergeCell ref="H3:H4"/>
    <mergeCell ref="B3:C4"/>
    <mergeCell ref="D3:E4"/>
    <mergeCell ref="F3:G4"/>
    <mergeCell ref="I3:J4"/>
  </mergeCells>
  <printOptions horizontalCentered="1"/>
  <pageMargins left="0.393055555555556" right="0.393055555555556" top="0.393055555555556" bottom="0" header="0.393055555555556" footer="0"/>
  <pageSetup paperSize="9" scale="80"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view="pageBreakPreview" zoomScale="70" zoomScaleNormal="70" zoomScaleSheetLayoutView="70" workbookViewId="0">
      <selection activeCell="A1" sqref="$A1:$XFD1048576"/>
    </sheetView>
  </sheetViews>
  <sheetFormatPr defaultColWidth="8.72727272727273" defaultRowHeight="14"/>
  <cols>
    <col min="1" max="1" width="3.90909090909091" customWidth="1"/>
    <col min="3" max="3" width="4.67272727272727" customWidth="1"/>
    <col min="5" max="5" width="5.71818181818182" customWidth="1"/>
    <col min="7" max="7" width="19.7363636363636" customWidth="1"/>
    <col min="9" max="9" width="6.1" customWidth="1"/>
    <col min="10" max="10" width="3.50909090909091" customWidth="1"/>
    <col min="12" max="12" width="8.90909090909091"/>
    <col min="13" max="13" width="7.90909090909091" customWidth="1"/>
  </cols>
  <sheetData>
    <row r="1" s="27" customFormat="1" ht="27.6" customHeight="1" spans="1:15">
      <c r="A1" s="28" t="s">
        <v>21</v>
      </c>
      <c r="B1" s="28"/>
      <c r="C1" s="28"/>
      <c r="D1" s="28"/>
      <c r="E1" s="28"/>
      <c r="F1" s="28"/>
      <c r="G1" s="28"/>
      <c r="H1" s="28"/>
      <c r="I1" s="28"/>
      <c r="J1" s="28"/>
      <c r="K1" s="28"/>
      <c r="L1" s="28"/>
      <c r="M1" s="28"/>
      <c r="N1" s="28"/>
      <c r="O1" s="28"/>
    </row>
    <row r="2" s="27" customFormat="1" ht="18.6" customHeight="1" spans="1:14">
      <c r="A2" s="29" t="s">
        <v>210</v>
      </c>
      <c r="B2" s="29"/>
      <c r="C2" s="29"/>
      <c r="D2" s="29"/>
      <c r="E2" s="29"/>
      <c r="F2" s="29"/>
      <c r="G2" s="29"/>
      <c r="H2" s="29"/>
      <c r="I2" s="29"/>
      <c r="J2" s="36"/>
      <c r="K2" s="36"/>
      <c r="L2" s="36"/>
      <c r="M2" s="36"/>
      <c r="N2" s="36"/>
    </row>
    <row r="3" s="27" customFormat="1" ht="13.8" customHeight="1" spans="1:15">
      <c r="A3" s="30" t="s">
        <v>2</v>
      </c>
      <c r="B3" s="31" t="s">
        <v>23</v>
      </c>
      <c r="C3" s="31"/>
      <c r="D3" s="31" t="s">
        <v>24</v>
      </c>
      <c r="E3" s="31"/>
      <c r="F3" s="31" t="s">
        <v>25</v>
      </c>
      <c r="G3" s="31"/>
      <c r="H3" s="31" t="s">
        <v>26</v>
      </c>
      <c r="I3" s="31" t="s">
        <v>27</v>
      </c>
      <c r="J3" s="31"/>
      <c r="K3" s="31" t="s">
        <v>28</v>
      </c>
      <c r="L3" s="31"/>
      <c r="M3" s="6" t="s">
        <v>6</v>
      </c>
      <c r="N3" s="6"/>
      <c r="O3" s="22"/>
    </row>
    <row r="4" s="27" customFormat="1" ht="29" customHeight="1" spans="1:15">
      <c r="A4" s="32"/>
      <c r="B4" s="33"/>
      <c r="C4" s="33"/>
      <c r="D4" s="33"/>
      <c r="E4" s="33"/>
      <c r="F4" s="33"/>
      <c r="G4" s="33"/>
      <c r="H4" s="33"/>
      <c r="I4" s="33"/>
      <c r="J4" s="33"/>
      <c r="K4" s="33" t="s">
        <v>29</v>
      </c>
      <c r="L4" s="33" t="s">
        <v>30</v>
      </c>
      <c r="M4" s="9" t="s">
        <v>8</v>
      </c>
      <c r="N4" s="9" t="s">
        <v>31</v>
      </c>
      <c r="O4" s="23" t="s">
        <v>32</v>
      </c>
    </row>
    <row r="5" s="27" customFormat="1" ht="138" customHeight="1" spans="1:15">
      <c r="A5" s="32">
        <v>1</v>
      </c>
      <c r="B5" s="33" t="s">
        <v>211</v>
      </c>
      <c r="C5" s="33"/>
      <c r="D5" s="34" t="s">
        <v>212</v>
      </c>
      <c r="E5" s="34"/>
      <c r="F5" s="34" t="s">
        <v>213</v>
      </c>
      <c r="G5" s="34"/>
      <c r="H5" s="33" t="s">
        <v>38</v>
      </c>
      <c r="I5" s="39">
        <v>40</v>
      </c>
      <c r="J5" s="39"/>
      <c r="K5" s="39">
        <v>35.91</v>
      </c>
      <c r="L5" s="39">
        <v>1436.4</v>
      </c>
      <c r="M5" s="39">
        <f>汇总表!$E$6</f>
        <v>0</v>
      </c>
      <c r="N5" s="40">
        <f>ROUND((100-M5)*K5/100,2)</f>
        <v>35.91</v>
      </c>
      <c r="O5" s="41">
        <f>ROUND(I5*N5,2)</f>
        <v>1436.4</v>
      </c>
    </row>
    <row r="6" s="27" customFormat="1" ht="147" customHeight="1" spans="1:15">
      <c r="A6" s="32">
        <v>2</v>
      </c>
      <c r="B6" s="33" t="s">
        <v>214</v>
      </c>
      <c r="C6" s="33"/>
      <c r="D6" s="34" t="s">
        <v>215</v>
      </c>
      <c r="E6" s="34"/>
      <c r="F6" s="34" t="s">
        <v>216</v>
      </c>
      <c r="G6" s="34"/>
      <c r="H6" s="33" t="s">
        <v>38</v>
      </c>
      <c r="I6" s="39">
        <v>40</v>
      </c>
      <c r="J6" s="39"/>
      <c r="K6" s="39">
        <v>5.88</v>
      </c>
      <c r="L6" s="39">
        <v>235.2</v>
      </c>
      <c r="M6" s="39">
        <f>汇总表!$E$6</f>
        <v>0</v>
      </c>
      <c r="N6" s="40">
        <f t="shared" ref="N6:N19" si="0">ROUND((100-M6)*K6/100,2)</f>
        <v>5.88</v>
      </c>
      <c r="O6" s="41">
        <f t="shared" ref="O6:O19" si="1">ROUND(I6*N6,2)</f>
        <v>235.2</v>
      </c>
    </row>
    <row r="7" s="27" customFormat="1" ht="93.6" customHeight="1" spans="1:15">
      <c r="A7" s="32">
        <v>3</v>
      </c>
      <c r="B7" s="33" t="s">
        <v>217</v>
      </c>
      <c r="C7" s="33"/>
      <c r="D7" s="34" t="s">
        <v>218</v>
      </c>
      <c r="E7" s="34"/>
      <c r="F7" s="34" t="s">
        <v>219</v>
      </c>
      <c r="G7" s="34"/>
      <c r="H7" s="33" t="s">
        <v>38</v>
      </c>
      <c r="I7" s="39">
        <v>2.3</v>
      </c>
      <c r="J7" s="39"/>
      <c r="K7" s="39">
        <v>340.02</v>
      </c>
      <c r="L7" s="39">
        <v>782.05</v>
      </c>
      <c r="M7" s="39">
        <f>汇总表!$E$6</f>
        <v>0</v>
      </c>
      <c r="N7" s="40">
        <f t="shared" si="0"/>
        <v>340.02</v>
      </c>
      <c r="O7" s="41">
        <f t="shared" si="1"/>
        <v>782.05</v>
      </c>
    </row>
    <row r="8" s="27" customFormat="1" ht="196.2" customHeight="1" spans="1:15">
      <c r="A8" s="32">
        <v>4</v>
      </c>
      <c r="B8" s="33" t="s">
        <v>220</v>
      </c>
      <c r="C8" s="33"/>
      <c r="D8" s="34" t="s">
        <v>221</v>
      </c>
      <c r="E8" s="34"/>
      <c r="F8" s="34" t="s">
        <v>222</v>
      </c>
      <c r="G8" s="34"/>
      <c r="H8" s="33" t="s">
        <v>42</v>
      </c>
      <c r="I8" s="39">
        <v>40</v>
      </c>
      <c r="J8" s="39"/>
      <c r="K8" s="39">
        <v>176.68</v>
      </c>
      <c r="L8" s="39">
        <v>7067.2</v>
      </c>
      <c r="M8" s="39">
        <f>汇总表!$E$6</f>
        <v>0</v>
      </c>
      <c r="N8" s="40">
        <f t="shared" si="0"/>
        <v>176.68</v>
      </c>
      <c r="O8" s="41">
        <f t="shared" si="1"/>
        <v>7067.2</v>
      </c>
    </row>
    <row r="9" s="27" customFormat="1" ht="150.6" customHeight="1" spans="1:15">
      <c r="A9" s="32">
        <v>5</v>
      </c>
      <c r="B9" s="33" t="s">
        <v>223</v>
      </c>
      <c r="C9" s="33"/>
      <c r="D9" s="34" t="s">
        <v>224</v>
      </c>
      <c r="E9" s="34"/>
      <c r="F9" s="34" t="s">
        <v>225</v>
      </c>
      <c r="G9" s="34"/>
      <c r="H9" s="33" t="s">
        <v>226</v>
      </c>
      <c r="I9" s="39">
        <v>3</v>
      </c>
      <c r="J9" s="39"/>
      <c r="K9" s="39">
        <v>2176.14</v>
      </c>
      <c r="L9" s="39">
        <v>6528.42</v>
      </c>
      <c r="M9" s="39">
        <f>汇总表!$E$6</f>
        <v>0</v>
      </c>
      <c r="N9" s="40">
        <f t="shared" si="0"/>
        <v>2176.14</v>
      </c>
      <c r="O9" s="41">
        <f t="shared" si="1"/>
        <v>6528.42</v>
      </c>
    </row>
    <row r="10" s="27" customFormat="1" ht="13.8" customHeight="1" spans="1:15">
      <c r="A10" s="32"/>
      <c r="B10" s="33" t="s">
        <v>150</v>
      </c>
      <c r="C10" s="33"/>
      <c r="D10" s="34" t="s">
        <v>151</v>
      </c>
      <c r="E10" s="34"/>
      <c r="F10" s="34"/>
      <c r="G10" s="34"/>
      <c r="H10" s="35"/>
      <c r="I10" s="35"/>
      <c r="J10" s="35"/>
      <c r="K10" s="35"/>
      <c r="L10" s="35"/>
      <c r="M10" s="39"/>
      <c r="N10" s="40"/>
      <c r="O10" s="41"/>
    </row>
    <row r="11" s="27" customFormat="1" ht="116.4" customHeight="1" spans="1:15">
      <c r="A11" s="32">
        <v>1</v>
      </c>
      <c r="B11" s="33" t="s">
        <v>152</v>
      </c>
      <c r="C11" s="33"/>
      <c r="D11" s="34" t="s">
        <v>227</v>
      </c>
      <c r="E11" s="34"/>
      <c r="F11" s="34" t="s">
        <v>228</v>
      </c>
      <c r="G11" s="34"/>
      <c r="H11" s="33" t="s">
        <v>155</v>
      </c>
      <c r="I11" s="39">
        <v>1</v>
      </c>
      <c r="J11" s="39"/>
      <c r="K11" s="39">
        <v>2434.25</v>
      </c>
      <c r="L11" s="39">
        <v>2434.25</v>
      </c>
      <c r="M11" s="39">
        <f>汇总表!$E$6</f>
        <v>0</v>
      </c>
      <c r="N11" s="40">
        <f t="shared" si="0"/>
        <v>2434.25</v>
      </c>
      <c r="O11" s="41">
        <f t="shared" si="1"/>
        <v>2434.25</v>
      </c>
    </row>
    <row r="12" s="27" customFormat="1" ht="93.6" customHeight="1" spans="1:15">
      <c r="A12" s="32">
        <v>2</v>
      </c>
      <c r="B12" s="33" t="s">
        <v>166</v>
      </c>
      <c r="C12" s="33"/>
      <c r="D12" s="34" t="s">
        <v>229</v>
      </c>
      <c r="E12" s="34"/>
      <c r="F12" s="34" t="s">
        <v>230</v>
      </c>
      <c r="G12" s="34"/>
      <c r="H12" s="33" t="s">
        <v>42</v>
      </c>
      <c r="I12" s="39">
        <v>120</v>
      </c>
      <c r="J12" s="39"/>
      <c r="K12" s="39">
        <v>16.09</v>
      </c>
      <c r="L12" s="39">
        <v>1930.8</v>
      </c>
      <c r="M12" s="39">
        <f>汇总表!$E$6</f>
        <v>0</v>
      </c>
      <c r="N12" s="40">
        <f t="shared" si="0"/>
        <v>16.09</v>
      </c>
      <c r="O12" s="41">
        <f t="shared" si="1"/>
        <v>1930.8</v>
      </c>
    </row>
    <row r="13" s="27" customFormat="1" ht="93.6" customHeight="1" spans="1:15">
      <c r="A13" s="32">
        <v>3</v>
      </c>
      <c r="B13" s="33" t="s">
        <v>231</v>
      </c>
      <c r="C13" s="33"/>
      <c r="D13" s="34" t="s">
        <v>232</v>
      </c>
      <c r="E13" s="34"/>
      <c r="F13" s="34" t="s">
        <v>233</v>
      </c>
      <c r="G13" s="34"/>
      <c r="H13" s="33" t="s">
        <v>42</v>
      </c>
      <c r="I13" s="39">
        <v>600</v>
      </c>
      <c r="J13" s="39"/>
      <c r="K13" s="39">
        <v>13.03</v>
      </c>
      <c r="L13" s="39">
        <v>7818</v>
      </c>
      <c r="M13" s="39">
        <f>汇总表!$E$6</f>
        <v>0</v>
      </c>
      <c r="N13" s="40">
        <f t="shared" si="0"/>
        <v>13.03</v>
      </c>
      <c r="O13" s="41">
        <f t="shared" si="1"/>
        <v>7818</v>
      </c>
    </row>
    <row r="14" s="27" customFormat="1" ht="93.6" customHeight="1" spans="1:15">
      <c r="A14" s="32">
        <v>4</v>
      </c>
      <c r="B14" s="33" t="s">
        <v>172</v>
      </c>
      <c r="C14" s="33"/>
      <c r="D14" s="34" t="s">
        <v>234</v>
      </c>
      <c r="E14" s="34"/>
      <c r="F14" s="34" t="s">
        <v>235</v>
      </c>
      <c r="G14" s="34"/>
      <c r="H14" s="33" t="s">
        <v>42</v>
      </c>
      <c r="I14" s="39">
        <v>600</v>
      </c>
      <c r="J14" s="39"/>
      <c r="K14" s="39">
        <v>33.72</v>
      </c>
      <c r="L14" s="39">
        <v>20232</v>
      </c>
      <c r="M14" s="39">
        <f>汇总表!$E$6</f>
        <v>0</v>
      </c>
      <c r="N14" s="40">
        <f t="shared" si="0"/>
        <v>33.72</v>
      </c>
      <c r="O14" s="41">
        <f t="shared" si="1"/>
        <v>20232</v>
      </c>
    </row>
    <row r="15" s="27" customFormat="1" ht="93.6" customHeight="1" spans="1:15">
      <c r="A15" s="32">
        <v>5</v>
      </c>
      <c r="B15" s="33" t="s">
        <v>236</v>
      </c>
      <c r="C15" s="33"/>
      <c r="D15" s="34" t="s">
        <v>237</v>
      </c>
      <c r="E15" s="34"/>
      <c r="F15" s="34" t="s">
        <v>238</v>
      </c>
      <c r="G15" s="34"/>
      <c r="H15" s="33" t="s">
        <v>42</v>
      </c>
      <c r="I15" s="39">
        <v>400</v>
      </c>
      <c r="J15" s="39"/>
      <c r="K15" s="39">
        <v>513.06</v>
      </c>
      <c r="L15" s="39">
        <v>205224</v>
      </c>
      <c r="M15" s="39">
        <f>汇总表!$E$6</f>
        <v>0</v>
      </c>
      <c r="N15" s="40">
        <f t="shared" si="0"/>
        <v>513.06</v>
      </c>
      <c r="O15" s="41">
        <f t="shared" si="1"/>
        <v>205224</v>
      </c>
    </row>
    <row r="16" s="27" customFormat="1" ht="173.4" customHeight="1" spans="1:15">
      <c r="A16" s="32">
        <v>6</v>
      </c>
      <c r="B16" s="33" t="s">
        <v>239</v>
      </c>
      <c r="C16" s="33"/>
      <c r="D16" s="34" t="s">
        <v>240</v>
      </c>
      <c r="E16" s="34"/>
      <c r="F16" s="34" t="s">
        <v>241</v>
      </c>
      <c r="G16" s="34"/>
      <c r="H16" s="33" t="s">
        <v>162</v>
      </c>
      <c r="I16" s="39">
        <v>26</v>
      </c>
      <c r="J16" s="39"/>
      <c r="K16" s="39">
        <v>1296.5</v>
      </c>
      <c r="L16" s="39">
        <v>33709</v>
      </c>
      <c r="M16" s="39">
        <f>汇总表!$E$6</f>
        <v>0</v>
      </c>
      <c r="N16" s="40">
        <f t="shared" si="0"/>
        <v>1296.5</v>
      </c>
      <c r="O16" s="41">
        <f t="shared" si="1"/>
        <v>33709</v>
      </c>
    </row>
    <row r="17" s="27" customFormat="1" ht="173.4" customHeight="1" spans="1:15">
      <c r="A17" s="32">
        <v>7</v>
      </c>
      <c r="B17" s="33" t="s">
        <v>242</v>
      </c>
      <c r="C17" s="33"/>
      <c r="D17" s="34" t="s">
        <v>243</v>
      </c>
      <c r="E17" s="34"/>
      <c r="F17" s="34" t="s">
        <v>244</v>
      </c>
      <c r="G17" s="34"/>
      <c r="H17" s="33" t="s">
        <v>226</v>
      </c>
      <c r="I17" s="39">
        <v>50</v>
      </c>
      <c r="J17" s="39"/>
      <c r="K17" s="39">
        <v>1150.46</v>
      </c>
      <c r="L17" s="39">
        <v>57523</v>
      </c>
      <c r="M17" s="39">
        <f>汇总表!$E$6</f>
        <v>0</v>
      </c>
      <c r="N17" s="40">
        <f t="shared" si="0"/>
        <v>1150.46</v>
      </c>
      <c r="O17" s="41">
        <f t="shared" si="1"/>
        <v>57523</v>
      </c>
    </row>
    <row r="18" s="27" customFormat="1" ht="184.8" customHeight="1" spans="1:15">
      <c r="A18" s="32">
        <v>8</v>
      </c>
      <c r="B18" s="33" t="s">
        <v>245</v>
      </c>
      <c r="C18" s="33"/>
      <c r="D18" s="34" t="s">
        <v>212</v>
      </c>
      <c r="E18" s="34"/>
      <c r="F18" s="34" t="s">
        <v>246</v>
      </c>
      <c r="G18" s="34"/>
      <c r="H18" s="33" t="s">
        <v>38</v>
      </c>
      <c r="I18" s="39">
        <v>600</v>
      </c>
      <c r="J18" s="39"/>
      <c r="K18" s="39">
        <v>35.91</v>
      </c>
      <c r="L18" s="39">
        <v>21546</v>
      </c>
      <c r="M18" s="39">
        <f>汇总表!$E$6</f>
        <v>0</v>
      </c>
      <c r="N18" s="40">
        <f t="shared" si="0"/>
        <v>35.91</v>
      </c>
      <c r="O18" s="41">
        <f t="shared" si="1"/>
        <v>21546</v>
      </c>
    </row>
    <row r="19" s="27" customFormat="1" ht="105" customHeight="1" spans="1:15">
      <c r="A19" s="32">
        <v>9</v>
      </c>
      <c r="B19" s="33" t="s">
        <v>247</v>
      </c>
      <c r="C19" s="33"/>
      <c r="D19" s="34" t="s">
        <v>215</v>
      </c>
      <c r="E19" s="34"/>
      <c r="F19" s="34" t="s">
        <v>216</v>
      </c>
      <c r="G19" s="34"/>
      <c r="H19" s="33" t="s">
        <v>38</v>
      </c>
      <c r="I19" s="39">
        <v>600</v>
      </c>
      <c r="J19" s="39"/>
      <c r="K19" s="39">
        <v>5.88</v>
      </c>
      <c r="L19" s="39">
        <v>3528</v>
      </c>
      <c r="M19" s="39">
        <f>汇总表!$E$6</f>
        <v>0</v>
      </c>
      <c r="N19" s="40">
        <f t="shared" si="0"/>
        <v>5.88</v>
      </c>
      <c r="O19" s="41">
        <f t="shared" si="1"/>
        <v>3528</v>
      </c>
    </row>
    <row r="20" s="27" customFormat="1" ht="13.8" customHeight="1" spans="1:15">
      <c r="A20" s="42" t="s">
        <v>209</v>
      </c>
      <c r="B20" s="43"/>
      <c r="C20" s="43"/>
      <c r="D20" s="43"/>
      <c r="E20" s="43"/>
      <c r="F20" s="43"/>
      <c r="G20" s="43"/>
      <c r="H20" s="43"/>
      <c r="I20" s="43"/>
      <c r="J20" s="43"/>
      <c r="K20" s="43"/>
      <c r="L20" s="44">
        <f>SUM(L5:L19)</f>
        <v>369994.32</v>
      </c>
      <c r="M20" s="44"/>
      <c r="N20" s="45"/>
      <c r="O20" s="46">
        <f>SUM(O5:O19)</f>
        <v>369994.32</v>
      </c>
    </row>
  </sheetData>
  <sheetProtection password="E613" sheet="1" objects="1"/>
  <mergeCells count="72">
    <mergeCell ref="A1:O1"/>
    <mergeCell ref="A2:F2"/>
    <mergeCell ref="G2:I2"/>
    <mergeCell ref="J2:N2"/>
    <mergeCell ref="K3:L3"/>
    <mergeCell ref="M3:O3"/>
    <mergeCell ref="B5:C5"/>
    <mergeCell ref="D5:E5"/>
    <mergeCell ref="F5:G5"/>
    <mergeCell ref="I5:J5"/>
    <mergeCell ref="B6:C6"/>
    <mergeCell ref="D6:E6"/>
    <mergeCell ref="F6:G6"/>
    <mergeCell ref="I6:J6"/>
    <mergeCell ref="B7:C7"/>
    <mergeCell ref="D7:E7"/>
    <mergeCell ref="F7:G7"/>
    <mergeCell ref="I7:J7"/>
    <mergeCell ref="B8:C8"/>
    <mergeCell ref="D8:E8"/>
    <mergeCell ref="F8:G8"/>
    <mergeCell ref="I8:J8"/>
    <mergeCell ref="B9:C9"/>
    <mergeCell ref="D9:E9"/>
    <mergeCell ref="F9:G9"/>
    <mergeCell ref="I9:J9"/>
    <mergeCell ref="B10:C10"/>
    <mergeCell ref="D10:G10"/>
    <mergeCell ref="I10:J10"/>
    <mergeCell ref="B11:C11"/>
    <mergeCell ref="D11:E11"/>
    <mergeCell ref="F11:G11"/>
    <mergeCell ref="I11:J11"/>
    <mergeCell ref="B12:C12"/>
    <mergeCell ref="D12:E12"/>
    <mergeCell ref="F12:G12"/>
    <mergeCell ref="I12:J12"/>
    <mergeCell ref="B13:C13"/>
    <mergeCell ref="D13:E13"/>
    <mergeCell ref="F13:G13"/>
    <mergeCell ref="I13:J13"/>
    <mergeCell ref="B14:C14"/>
    <mergeCell ref="D14:E14"/>
    <mergeCell ref="F14:G14"/>
    <mergeCell ref="I14:J14"/>
    <mergeCell ref="B15:C15"/>
    <mergeCell ref="D15:E15"/>
    <mergeCell ref="F15:G15"/>
    <mergeCell ref="I15:J15"/>
    <mergeCell ref="B16:C16"/>
    <mergeCell ref="D16:E16"/>
    <mergeCell ref="F16:G16"/>
    <mergeCell ref="I16:J16"/>
    <mergeCell ref="B17:C17"/>
    <mergeCell ref="D17:E17"/>
    <mergeCell ref="F17:G17"/>
    <mergeCell ref="I17:J17"/>
    <mergeCell ref="B18:C18"/>
    <mergeCell ref="D18:E18"/>
    <mergeCell ref="F18:G18"/>
    <mergeCell ref="I18:J18"/>
    <mergeCell ref="B19:C19"/>
    <mergeCell ref="D19:E19"/>
    <mergeCell ref="F19:G19"/>
    <mergeCell ref="I19:J19"/>
    <mergeCell ref="A20:K20"/>
    <mergeCell ref="A3:A4"/>
    <mergeCell ref="H3:H4"/>
    <mergeCell ref="B3:C4"/>
    <mergeCell ref="D3:E4"/>
    <mergeCell ref="F3:G4"/>
    <mergeCell ref="I3:J4"/>
  </mergeCells>
  <printOptions horizontalCentered="1"/>
  <pageMargins left="0.393055555555556" right="0.393055555555556" top="0.393055555555556" bottom="0" header="0.393055555555556" footer="0"/>
  <pageSetup paperSize="9" scale="80" fitToHeight="0"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2"/>
  <sheetViews>
    <sheetView view="pageBreakPreview" zoomScale="70" zoomScaleNormal="70" zoomScaleSheetLayoutView="70" workbookViewId="0">
      <selection activeCell="A1" sqref="$A1:$XFD1048576"/>
    </sheetView>
  </sheetViews>
  <sheetFormatPr defaultColWidth="7.36363636363636" defaultRowHeight="12"/>
  <cols>
    <col min="1" max="1" width="3.90909090909091" style="27" customWidth="1"/>
    <col min="2" max="2" width="6.98181818181818" style="27" customWidth="1"/>
    <col min="3" max="3" width="6.1" style="27" customWidth="1"/>
    <col min="4" max="4" width="11.8909090909091" style="27" customWidth="1"/>
    <col min="5" max="5" width="0.390909090909091" style="27" customWidth="1"/>
    <col min="6" max="6" width="12.8727272727273" style="27" customWidth="1"/>
    <col min="7" max="7" width="24.6636363636364" style="27" customWidth="1"/>
    <col min="8" max="8" width="7.52727272727273" style="27" customWidth="1"/>
    <col min="9" max="9" width="1.96363636363636" style="27" customWidth="1"/>
    <col min="10" max="10" width="5.83636363636364" style="27" customWidth="1"/>
    <col min="11" max="11" width="8.09090909090909" style="27" customWidth="1"/>
    <col min="12" max="12" width="9.72727272727273" style="27" customWidth="1"/>
    <col min="13" max="13" width="9.6" style="27" customWidth="1"/>
    <col min="14" max="14" width="8.09090909090909" style="27" customWidth="1"/>
    <col min="15" max="15" width="9.72727272727273" style="27" customWidth="1"/>
    <col min="16" max="16384" width="7.36363636363636" style="27"/>
  </cols>
  <sheetData>
    <row r="1" s="27" customFormat="1" ht="27.6" customHeight="1" spans="1:15">
      <c r="A1" s="28" t="s">
        <v>21</v>
      </c>
      <c r="B1" s="28"/>
      <c r="C1" s="28"/>
      <c r="D1" s="28"/>
      <c r="E1" s="28"/>
      <c r="F1" s="28"/>
      <c r="G1" s="28"/>
      <c r="H1" s="28"/>
      <c r="I1" s="28"/>
      <c r="J1" s="28"/>
      <c r="K1" s="28"/>
      <c r="L1" s="28"/>
      <c r="M1" s="28"/>
      <c r="N1" s="28"/>
      <c r="O1" s="28"/>
    </row>
    <row r="2" s="27" customFormat="1" ht="18.6" customHeight="1" spans="1:14">
      <c r="A2" s="29" t="s">
        <v>248</v>
      </c>
      <c r="B2" s="29"/>
      <c r="C2" s="29"/>
      <c r="D2" s="29"/>
      <c r="E2" s="29"/>
      <c r="F2" s="29"/>
      <c r="G2" s="29"/>
      <c r="H2" s="29"/>
      <c r="I2" s="29"/>
      <c r="J2" s="36"/>
      <c r="K2" s="36"/>
      <c r="L2" s="36"/>
      <c r="M2" s="36"/>
      <c r="N2" s="36"/>
    </row>
    <row r="3" s="27" customFormat="1" ht="13.8" customHeight="1" spans="1:15">
      <c r="A3" s="30" t="s">
        <v>2</v>
      </c>
      <c r="B3" s="31" t="s">
        <v>23</v>
      </c>
      <c r="C3" s="31"/>
      <c r="D3" s="31" t="s">
        <v>24</v>
      </c>
      <c r="E3" s="31"/>
      <c r="F3" s="31" t="s">
        <v>25</v>
      </c>
      <c r="G3" s="31"/>
      <c r="H3" s="31" t="s">
        <v>26</v>
      </c>
      <c r="I3" s="31" t="s">
        <v>27</v>
      </c>
      <c r="J3" s="31"/>
      <c r="K3" s="31" t="s">
        <v>28</v>
      </c>
      <c r="L3" s="31"/>
      <c r="M3" s="6" t="s">
        <v>6</v>
      </c>
      <c r="N3" s="6"/>
      <c r="O3" s="22"/>
    </row>
    <row r="4" s="27" customFormat="1" ht="24" customHeight="1" spans="1:15">
      <c r="A4" s="32"/>
      <c r="B4" s="33"/>
      <c r="C4" s="33"/>
      <c r="D4" s="33"/>
      <c r="E4" s="33"/>
      <c r="F4" s="33"/>
      <c r="G4" s="33"/>
      <c r="H4" s="33"/>
      <c r="I4" s="33"/>
      <c r="J4" s="33"/>
      <c r="K4" s="33" t="s">
        <v>29</v>
      </c>
      <c r="L4" s="33" t="s">
        <v>30</v>
      </c>
      <c r="M4" s="9" t="s">
        <v>8</v>
      </c>
      <c r="N4" s="9" t="s">
        <v>31</v>
      </c>
      <c r="O4" s="23" t="s">
        <v>32</v>
      </c>
    </row>
    <row r="5" s="27" customFormat="1" ht="13.8" customHeight="1" spans="1:15">
      <c r="A5" s="32"/>
      <c r="B5" s="33" t="s">
        <v>249</v>
      </c>
      <c r="C5" s="33"/>
      <c r="D5" s="34" t="s">
        <v>250</v>
      </c>
      <c r="E5" s="34"/>
      <c r="F5" s="34"/>
      <c r="G5" s="34"/>
      <c r="H5" s="35"/>
      <c r="I5" s="35"/>
      <c r="J5" s="35"/>
      <c r="K5" s="35"/>
      <c r="L5" s="35"/>
      <c r="M5" s="35"/>
      <c r="N5" s="37"/>
      <c r="O5" s="38"/>
    </row>
    <row r="6" s="27" customFormat="1" ht="93.6" customHeight="1" spans="1:15">
      <c r="A6" s="32">
        <v>1</v>
      </c>
      <c r="B6" s="33" t="s">
        <v>251</v>
      </c>
      <c r="C6" s="33"/>
      <c r="D6" s="34" t="s">
        <v>252</v>
      </c>
      <c r="E6" s="34"/>
      <c r="F6" s="34" t="s">
        <v>253</v>
      </c>
      <c r="G6" s="34"/>
      <c r="H6" s="33" t="s">
        <v>99</v>
      </c>
      <c r="I6" s="39">
        <v>218.11</v>
      </c>
      <c r="J6" s="39"/>
      <c r="K6" s="39">
        <v>2</v>
      </c>
      <c r="L6" s="39">
        <f t="shared" ref="L6:L11" si="0">ROUND(K6*I6,2)</f>
        <v>436.22</v>
      </c>
      <c r="M6" s="39">
        <f>汇总表!$E$6</f>
        <v>0</v>
      </c>
      <c r="N6" s="39">
        <f>ROUND((100-M6)*K6/100,2)</f>
        <v>2</v>
      </c>
      <c r="O6" s="47">
        <f>ROUND(I6*N6,2)</f>
        <v>436.22</v>
      </c>
    </row>
    <row r="7" s="27" customFormat="1" ht="187" customHeight="1" spans="1:15">
      <c r="A7" s="32">
        <v>2</v>
      </c>
      <c r="B7" s="33" t="s">
        <v>49</v>
      </c>
      <c r="C7" s="33"/>
      <c r="D7" s="34" t="s">
        <v>50</v>
      </c>
      <c r="E7" s="34"/>
      <c r="F7" s="34" t="s">
        <v>51</v>
      </c>
      <c r="G7" s="34"/>
      <c r="H7" s="33" t="s">
        <v>38</v>
      </c>
      <c r="I7" s="39">
        <v>64.01</v>
      </c>
      <c r="J7" s="39"/>
      <c r="K7" s="39">
        <v>15</v>
      </c>
      <c r="L7" s="39">
        <f t="shared" si="0"/>
        <v>960.15</v>
      </c>
      <c r="M7" s="39">
        <f>汇总表!$E$6</f>
        <v>0</v>
      </c>
      <c r="N7" s="39">
        <f t="shared" ref="N7:N38" si="1">ROUND((100-M7)*K7/100,2)</f>
        <v>15</v>
      </c>
      <c r="O7" s="47">
        <f t="shared" ref="O7:O38" si="2">ROUND(I7*N7,2)</f>
        <v>960.15</v>
      </c>
    </row>
    <row r="8" s="27" customFormat="1" ht="175" customHeight="1" spans="1:15">
      <c r="A8" s="32">
        <v>3</v>
      </c>
      <c r="B8" s="33" t="s">
        <v>254</v>
      </c>
      <c r="C8" s="33"/>
      <c r="D8" s="34" t="s">
        <v>255</v>
      </c>
      <c r="E8" s="34"/>
      <c r="F8" s="34" t="s">
        <v>256</v>
      </c>
      <c r="G8" s="34"/>
      <c r="H8" s="33" t="s">
        <v>38</v>
      </c>
      <c r="I8" s="39">
        <v>86.32</v>
      </c>
      <c r="J8" s="39"/>
      <c r="K8" s="39">
        <v>15</v>
      </c>
      <c r="L8" s="39">
        <f t="shared" si="0"/>
        <v>1294.8</v>
      </c>
      <c r="M8" s="39">
        <f>汇总表!$E$6</f>
        <v>0</v>
      </c>
      <c r="N8" s="39">
        <f t="shared" si="1"/>
        <v>15</v>
      </c>
      <c r="O8" s="47">
        <f t="shared" si="2"/>
        <v>1294.8</v>
      </c>
    </row>
    <row r="9" s="27" customFormat="1" ht="139.2" customHeight="1" spans="1:15">
      <c r="A9" s="32">
        <v>4</v>
      </c>
      <c r="B9" s="33" t="s">
        <v>257</v>
      </c>
      <c r="C9" s="33"/>
      <c r="D9" s="34" t="s">
        <v>258</v>
      </c>
      <c r="E9" s="34"/>
      <c r="F9" s="34" t="s">
        <v>259</v>
      </c>
      <c r="G9" s="34"/>
      <c r="H9" s="33" t="s">
        <v>38</v>
      </c>
      <c r="I9" s="39">
        <v>94.02</v>
      </c>
      <c r="J9" s="39"/>
      <c r="K9" s="39">
        <v>12</v>
      </c>
      <c r="L9" s="39">
        <f t="shared" si="0"/>
        <v>1128.24</v>
      </c>
      <c r="M9" s="39">
        <f>汇总表!$E$6</f>
        <v>0</v>
      </c>
      <c r="N9" s="39">
        <f t="shared" si="1"/>
        <v>12</v>
      </c>
      <c r="O9" s="47">
        <f t="shared" si="2"/>
        <v>1128.24</v>
      </c>
    </row>
    <row r="10" s="27" customFormat="1" ht="116.4" customHeight="1" spans="1:15">
      <c r="A10" s="32">
        <v>5</v>
      </c>
      <c r="B10" s="33" t="s">
        <v>260</v>
      </c>
      <c r="C10" s="33"/>
      <c r="D10" s="34" t="s">
        <v>261</v>
      </c>
      <c r="E10" s="34"/>
      <c r="F10" s="34" t="s">
        <v>262</v>
      </c>
      <c r="G10" s="34"/>
      <c r="H10" s="33" t="s">
        <v>38</v>
      </c>
      <c r="I10" s="39">
        <v>9.29</v>
      </c>
      <c r="J10" s="39"/>
      <c r="K10" s="39">
        <v>12</v>
      </c>
      <c r="L10" s="39">
        <f t="shared" si="0"/>
        <v>111.48</v>
      </c>
      <c r="M10" s="39">
        <f>汇总表!$E$6</f>
        <v>0</v>
      </c>
      <c r="N10" s="39">
        <f t="shared" si="1"/>
        <v>12</v>
      </c>
      <c r="O10" s="47">
        <f t="shared" si="2"/>
        <v>111.48</v>
      </c>
    </row>
    <row r="11" s="27" customFormat="1" ht="150.6" customHeight="1" spans="1:15">
      <c r="A11" s="32">
        <v>6</v>
      </c>
      <c r="B11" s="33" t="s">
        <v>46</v>
      </c>
      <c r="C11" s="33"/>
      <c r="D11" s="34" t="s">
        <v>47</v>
      </c>
      <c r="E11" s="34"/>
      <c r="F11" s="34" t="s">
        <v>48</v>
      </c>
      <c r="G11" s="34"/>
      <c r="H11" s="33" t="s">
        <v>38</v>
      </c>
      <c r="I11" s="39">
        <v>56.31</v>
      </c>
      <c r="J11" s="39"/>
      <c r="K11" s="39">
        <v>13</v>
      </c>
      <c r="L11" s="39">
        <f t="shared" si="0"/>
        <v>732.03</v>
      </c>
      <c r="M11" s="39">
        <f>汇总表!$E$6</f>
        <v>0</v>
      </c>
      <c r="N11" s="39">
        <f t="shared" si="1"/>
        <v>13</v>
      </c>
      <c r="O11" s="47">
        <f t="shared" si="2"/>
        <v>732.03</v>
      </c>
    </row>
    <row r="12" s="27" customFormat="1" ht="13.8" customHeight="1" spans="1:15">
      <c r="A12" s="32"/>
      <c r="B12" s="33" t="s">
        <v>263</v>
      </c>
      <c r="C12" s="33"/>
      <c r="D12" s="34" t="s">
        <v>264</v>
      </c>
      <c r="E12" s="34"/>
      <c r="F12" s="34"/>
      <c r="G12" s="34"/>
      <c r="H12" s="35"/>
      <c r="I12" s="35"/>
      <c r="J12" s="35"/>
      <c r="K12" s="35"/>
      <c r="L12" s="35"/>
      <c r="M12" s="39"/>
      <c r="N12" s="39"/>
      <c r="O12" s="47"/>
    </row>
    <row r="13" s="27" customFormat="1" ht="127.8" customHeight="1" spans="1:15">
      <c r="A13" s="32">
        <v>1</v>
      </c>
      <c r="B13" s="33" t="s">
        <v>265</v>
      </c>
      <c r="C13" s="33"/>
      <c r="D13" s="34" t="s">
        <v>266</v>
      </c>
      <c r="E13" s="34"/>
      <c r="F13" s="34" t="s">
        <v>267</v>
      </c>
      <c r="G13" s="34"/>
      <c r="H13" s="33" t="s">
        <v>38</v>
      </c>
      <c r="I13" s="39">
        <v>14.02</v>
      </c>
      <c r="J13" s="39"/>
      <c r="K13" s="39">
        <v>280</v>
      </c>
      <c r="L13" s="39">
        <f>ROUND(K13*I13,2)</f>
        <v>3925.6</v>
      </c>
      <c r="M13" s="39">
        <f>汇总表!$E$6</f>
        <v>0</v>
      </c>
      <c r="N13" s="39">
        <f t="shared" si="1"/>
        <v>280</v>
      </c>
      <c r="O13" s="47">
        <f t="shared" si="2"/>
        <v>3925.6</v>
      </c>
    </row>
    <row r="14" s="27" customFormat="1" ht="127.8" customHeight="1" spans="1:15">
      <c r="A14" s="32">
        <v>2</v>
      </c>
      <c r="B14" s="33" t="s">
        <v>268</v>
      </c>
      <c r="C14" s="33"/>
      <c r="D14" s="34" t="s">
        <v>269</v>
      </c>
      <c r="E14" s="34"/>
      <c r="F14" s="34" t="s">
        <v>270</v>
      </c>
      <c r="G14" s="34"/>
      <c r="H14" s="33" t="s">
        <v>38</v>
      </c>
      <c r="I14" s="39">
        <v>20.25</v>
      </c>
      <c r="J14" s="39"/>
      <c r="K14" s="39">
        <v>280</v>
      </c>
      <c r="L14" s="39">
        <f>ROUND(K14*I14,2)</f>
        <v>5670</v>
      </c>
      <c r="M14" s="39">
        <f>汇总表!$E$6</f>
        <v>0</v>
      </c>
      <c r="N14" s="39">
        <f t="shared" si="1"/>
        <v>280</v>
      </c>
      <c r="O14" s="47">
        <f t="shared" si="2"/>
        <v>5670</v>
      </c>
    </row>
    <row r="15" s="27" customFormat="1" ht="184.8" customHeight="1" spans="1:15">
      <c r="A15" s="32">
        <v>3</v>
      </c>
      <c r="B15" s="33" t="s">
        <v>271</v>
      </c>
      <c r="C15" s="33"/>
      <c r="D15" s="34" t="s">
        <v>272</v>
      </c>
      <c r="E15" s="34"/>
      <c r="F15" s="34" t="s">
        <v>273</v>
      </c>
      <c r="G15" s="34"/>
      <c r="H15" s="33" t="s">
        <v>38</v>
      </c>
      <c r="I15" s="39">
        <v>101.05</v>
      </c>
      <c r="J15" s="39"/>
      <c r="K15" s="39">
        <v>280</v>
      </c>
      <c r="L15" s="39">
        <f>ROUND(K15*I15,2)</f>
        <v>28294</v>
      </c>
      <c r="M15" s="39">
        <f>汇总表!$E$6</f>
        <v>0</v>
      </c>
      <c r="N15" s="39">
        <f t="shared" si="1"/>
        <v>280</v>
      </c>
      <c r="O15" s="47">
        <f t="shared" si="2"/>
        <v>28294</v>
      </c>
    </row>
    <row r="16" s="27" customFormat="1" ht="82.2" customHeight="1" spans="1:15">
      <c r="A16" s="32">
        <v>4</v>
      </c>
      <c r="B16" s="33" t="s">
        <v>274</v>
      </c>
      <c r="C16" s="33"/>
      <c r="D16" s="34" t="s">
        <v>275</v>
      </c>
      <c r="E16" s="34"/>
      <c r="F16" s="34" t="s">
        <v>276</v>
      </c>
      <c r="G16" s="34"/>
      <c r="H16" s="33" t="s">
        <v>70</v>
      </c>
      <c r="I16" s="39">
        <v>0.412</v>
      </c>
      <c r="J16" s="39"/>
      <c r="K16" s="39">
        <v>1000</v>
      </c>
      <c r="L16" s="39">
        <f>ROUND(K16*I16,2)</f>
        <v>412</v>
      </c>
      <c r="M16" s="39">
        <f>汇总表!$E$6</f>
        <v>0</v>
      </c>
      <c r="N16" s="39">
        <f t="shared" si="1"/>
        <v>1000</v>
      </c>
      <c r="O16" s="47">
        <f t="shared" si="2"/>
        <v>412</v>
      </c>
    </row>
    <row r="17" s="27" customFormat="1" ht="82.2" customHeight="1" spans="1:15">
      <c r="A17" s="32">
        <v>5</v>
      </c>
      <c r="B17" s="33" t="s">
        <v>277</v>
      </c>
      <c r="C17" s="33"/>
      <c r="D17" s="34" t="s">
        <v>278</v>
      </c>
      <c r="E17" s="34"/>
      <c r="F17" s="34" t="s">
        <v>279</v>
      </c>
      <c r="G17" s="34"/>
      <c r="H17" s="33" t="s">
        <v>38</v>
      </c>
      <c r="I17" s="39">
        <v>8.69</v>
      </c>
      <c r="J17" s="39"/>
      <c r="K17" s="39">
        <v>240</v>
      </c>
      <c r="L17" s="39">
        <f>ROUND(K17*I17,2)</f>
        <v>2085.6</v>
      </c>
      <c r="M17" s="39">
        <f>汇总表!$E$6</f>
        <v>0</v>
      </c>
      <c r="N17" s="39">
        <f t="shared" si="1"/>
        <v>240</v>
      </c>
      <c r="O17" s="47">
        <f t="shared" si="2"/>
        <v>2085.6</v>
      </c>
    </row>
    <row r="18" s="27" customFormat="1" ht="13.8" customHeight="1" spans="1:15">
      <c r="A18" s="32"/>
      <c r="B18" s="33" t="s">
        <v>52</v>
      </c>
      <c r="C18" s="33"/>
      <c r="D18" s="34" t="s">
        <v>53</v>
      </c>
      <c r="E18" s="34"/>
      <c r="F18" s="34"/>
      <c r="G18" s="34"/>
      <c r="H18" s="35"/>
      <c r="I18" s="35"/>
      <c r="J18" s="35"/>
      <c r="K18" s="35"/>
      <c r="L18" s="35"/>
      <c r="M18" s="39"/>
      <c r="N18" s="39"/>
      <c r="O18" s="47"/>
    </row>
    <row r="19" s="27" customFormat="1" ht="139.2" customHeight="1" spans="1:15">
      <c r="A19" s="32">
        <v>1</v>
      </c>
      <c r="B19" s="33" t="s">
        <v>280</v>
      </c>
      <c r="C19" s="33"/>
      <c r="D19" s="34" t="s">
        <v>281</v>
      </c>
      <c r="E19" s="34"/>
      <c r="F19" s="34" t="s">
        <v>282</v>
      </c>
      <c r="G19" s="34"/>
      <c r="H19" s="33" t="s">
        <v>38</v>
      </c>
      <c r="I19" s="39">
        <v>8.2</v>
      </c>
      <c r="J19" s="39"/>
      <c r="K19" s="39">
        <v>100</v>
      </c>
      <c r="L19" s="39">
        <f>ROUND(I19*K19,2)</f>
        <v>820</v>
      </c>
      <c r="M19" s="39">
        <f>汇总表!$E$6</f>
        <v>0</v>
      </c>
      <c r="N19" s="39">
        <f t="shared" si="1"/>
        <v>100</v>
      </c>
      <c r="O19" s="47">
        <f t="shared" si="2"/>
        <v>820</v>
      </c>
    </row>
    <row r="20" s="27" customFormat="1" ht="139.2" customHeight="1" spans="1:15">
      <c r="A20" s="32">
        <v>2</v>
      </c>
      <c r="B20" s="33" t="s">
        <v>283</v>
      </c>
      <c r="C20" s="33"/>
      <c r="D20" s="34" t="s">
        <v>284</v>
      </c>
      <c r="E20" s="34"/>
      <c r="F20" s="34" t="s">
        <v>285</v>
      </c>
      <c r="G20" s="34"/>
      <c r="H20" s="33" t="s">
        <v>38</v>
      </c>
      <c r="I20" s="39">
        <v>16.38</v>
      </c>
      <c r="J20" s="39"/>
      <c r="K20" s="39">
        <v>50.03</v>
      </c>
      <c r="L20" s="39">
        <f>ROUND(I20*K20,2)</f>
        <v>819.49</v>
      </c>
      <c r="M20" s="39">
        <f>汇总表!$E$6</f>
        <v>0</v>
      </c>
      <c r="N20" s="39">
        <f t="shared" si="1"/>
        <v>50.03</v>
      </c>
      <c r="O20" s="47">
        <f t="shared" si="2"/>
        <v>819.49</v>
      </c>
    </row>
    <row r="21" s="27" customFormat="1" ht="139.2" customHeight="1" spans="1:15">
      <c r="A21" s="32">
        <v>3</v>
      </c>
      <c r="B21" s="33" t="s">
        <v>286</v>
      </c>
      <c r="C21" s="33"/>
      <c r="D21" s="34" t="s">
        <v>287</v>
      </c>
      <c r="E21" s="34"/>
      <c r="F21" s="34" t="s">
        <v>288</v>
      </c>
      <c r="G21" s="34"/>
      <c r="H21" s="33" t="s">
        <v>38</v>
      </c>
      <c r="I21" s="39">
        <v>15.6</v>
      </c>
      <c r="J21" s="39"/>
      <c r="K21" s="39">
        <v>220</v>
      </c>
      <c r="L21" s="39">
        <f>ROUND(I21*K21,2)</f>
        <v>3432</v>
      </c>
      <c r="M21" s="39">
        <f>汇总表!$E$6</f>
        <v>0</v>
      </c>
      <c r="N21" s="39">
        <f t="shared" si="1"/>
        <v>220</v>
      </c>
      <c r="O21" s="47">
        <f t="shared" si="2"/>
        <v>3432</v>
      </c>
    </row>
    <row r="22" s="27" customFormat="1" ht="139.2" customHeight="1" spans="1:15">
      <c r="A22" s="32">
        <v>4</v>
      </c>
      <c r="B22" s="33" t="s">
        <v>289</v>
      </c>
      <c r="C22" s="33"/>
      <c r="D22" s="34" t="s">
        <v>290</v>
      </c>
      <c r="E22" s="34"/>
      <c r="F22" s="34" t="s">
        <v>288</v>
      </c>
      <c r="G22" s="34"/>
      <c r="H22" s="33" t="s">
        <v>38</v>
      </c>
      <c r="I22" s="39">
        <v>14.88</v>
      </c>
      <c r="J22" s="39"/>
      <c r="K22" s="39">
        <v>130</v>
      </c>
      <c r="L22" s="39">
        <f t="shared" ref="L22:L30" si="3">ROUND(K22*I22,2)</f>
        <v>1934.4</v>
      </c>
      <c r="M22" s="39">
        <f>汇总表!$E$6</f>
        <v>0</v>
      </c>
      <c r="N22" s="39">
        <f t="shared" si="1"/>
        <v>130</v>
      </c>
      <c r="O22" s="47">
        <f t="shared" si="2"/>
        <v>1934.4</v>
      </c>
    </row>
    <row r="23" s="27" customFormat="1" ht="139.2" customHeight="1" spans="1:15">
      <c r="A23" s="32">
        <v>5</v>
      </c>
      <c r="B23" s="33" t="s">
        <v>54</v>
      </c>
      <c r="C23" s="33"/>
      <c r="D23" s="34" t="s">
        <v>55</v>
      </c>
      <c r="E23" s="34"/>
      <c r="F23" s="34" t="s">
        <v>56</v>
      </c>
      <c r="G23" s="34"/>
      <c r="H23" s="33" t="s">
        <v>38</v>
      </c>
      <c r="I23" s="39">
        <v>31.1</v>
      </c>
      <c r="J23" s="39"/>
      <c r="K23" s="39">
        <v>550</v>
      </c>
      <c r="L23" s="39">
        <f t="shared" si="3"/>
        <v>17105</v>
      </c>
      <c r="M23" s="39">
        <f>汇总表!$E$6</f>
        <v>0</v>
      </c>
      <c r="N23" s="39">
        <f t="shared" si="1"/>
        <v>550</v>
      </c>
      <c r="O23" s="47">
        <f t="shared" si="2"/>
        <v>17105</v>
      </c>
    </row>
    <row r="24" s="27" customFormat="1" ht="139.2" customHeight="1" spans="1:15">
      <c r="A24" s="32">
        <v>6</v>
      </c>
      <c r="B24" s="33" t="s">
        <v>291</v>
      </c>
      <c r="C24" s="33"/>
      <c r="D24" s="34" t="s">
        <v>292</v>
      </c>
      <c r="E24" s="34"/>
      <c r="F24" s="34" t="s">
        <v>62</v>
      </c>
      <c r="G24" s="34"/>
      <c r="H24" s="33" t="s">
        <v>38</v>
      </c>
      <c r="I24" s="39">
        <v>9</v>
      </c>
      <c r="J24" s="39"/>
      <c r="K24" s="39">
        <v>500</v>
      </c>
      <c r="L24" s="39">
        <f t="shared" si="3"/>
        <v>4500</v>
      </c>
      <c r="M24" s="39">
        <f>汇总表!$E$6</f>
        <v>0</v>
      </c>
      <c r="N24" s="39">
        <f t="shared" si="1"/>
        <v>500</v>
      </c>
      <c r="O24" s="47">
        <f t="shared" si="2"/>
        <v>4500</v>
      </c>
    </row>
    <row r="25" s="27" customFormat="1" ht="139.2" customHeight="1" spans="1:15">
      <c r="A25" s="32">
        <v>7</v>
      </c>
      <c r="B25" s="33" t="s">
        <v>60</v>
      </c>
      <c r="C25" s="33"/>
      <c r="D25" s="34" t="s">
        <v>293</v>
      </c>
      <c r="E25" s="34"/>
      <c r="F25" s="34" t="s">
        <v>62</v>
      </c>
      <c r="G25" s="34"/>
      <c r="H25" s="33" t="s">
        <v>38</v>
      </c>
      <c r="I25" s="39">
        <v>8.3</v>
      </c>
      <c r="J25" s="39"/>
      <c r="K25" s="39">
        <v>590</v>
      </c>
      <c r="L25" s="39">
        <f t="shared" si="3"/>
        <v>4897</v>
      </c>
      <c r="M25" s="39">
        <f>汇总表!$E$6</f>
        <v>0</v>
      </c>
      <c r="N25" s="39">
        <f t="shared" si="1"/>
        <v>590</v>
      </c>
      <c r="O25" s="47">
        <f t="shared" si="2"/>
        <v>4897</v>
      </c>
    </row>
    <row r="26" s="27" customFormat="1" ht="139.2" customHeight="1" spans="1:15">
      <c r="A26" s="32">
        <v>8</v>
      </c>
      <c r="B26" s="33" t="s">
        <v>294</v>
      </c>
      <c r="C26" s="33"/>
      <c r="D26" s="34" t="s">
        <v>295</v>
      </c>
      <c r="E26" s="34"/>
      <c r="F26" s="34" t="s">
        <v>62</v>
      </c>
      <c r="G26" s="34"/>
      <c r="H26" s="33" t="s">
        <v>38</v>
      </c>
      <c r="I26" s="39">
        <v>0.69</v>
      </c>
      <c r="J26" s="39"/>
      <c r="K26" s="39">
        <v>600</v>
      </c>
      <c r="L26" s="39">
        <f t="shared" si="3"/>
        <v>414</v>
      </c>
      <c r="M26" s="39">
        <f>汇总表!$E$6</f>
        <v>0</v>
      </c>
      <c r="N26" s="39">
        <f t="shared" si="1"/>
        <v>600</v>
      </c>
      <c r="O26" s="47">
        <f t="shared" si="2"/>
        <v>414</v>
      </c>
    </row>
    <row r="27" s="27" customFormat="1" ht="139.2" customHeight="1" spans="1:15">
      <c r="A27" s="32">
        <v>9</v>
      </c>
      <c r="B27" s="33" t="s">
        <v>63</v>
      </c>
      <c r="C27" s="33"/>
      <c r="D27" s="34" t="s">
        <v>66</v>
      </c>
      <c r="E27" s="34"/>
      <c r="F27" s="34" t="s">
        <v>56</v>
      </c>
      <c r="G27" s="34"/>
      <c r="H27" s="33" t="s">
        <v>38</v>
      </c>
      <c r="I27" s="39">
        <v>89.7</v>
      </c>
      <c r="J27" s="39"/>
      <c r="K27" s="39">
        <v>600</v>
      </c>
      <c r="L27" s="39">
        <f t="shared" si="3"/>
        <v>53820</v>
      </c>
      <c r="M27" s="39">
        <f>汇总表!$E$6</f>
        <v>0</v>
      </c>
      <c r="N27" s="39">
        <f t="shared" si="1"/>
        <v>600</v>
      </c>
      <c r="O27" s="47">
        <f t="shared" si="2"/>
        <v>53820</v>
      </c>
    </row>
    <row r="28" s="27" customFormat="1" ht="139.2" customHeight="1" spans="1:15">
      <c r="A28" s="32">
        <v>10</v>
      </c>
      <c r="B28" s="33" t="s">
        <v>65</v>
      </c>
      <c r="C28" s="33"/>
      <c r="D28" s="34" t="s">
        <v>64</v>
      </c>
      <c r="E28" s="34"/>
      <c r="F28" s="34" t="s">
        <v>56</v>
      </c>
      <c r="G28" s="34"/>
      <c r="H28" s="33" t="s">
        <v>38</v>
      </c>
      <c r="I28" s="39">
        <v>14.41</v>
      </c>
      <c r="J28" s="39"/>
      <c r="K28" s="39">
        <v>650</v>
      </c>
      <c r="L28" s="39">
        <f t="shared" si="3"/>
        <v>9366.5</v>
      </c>
      <c r="M28" s="39">
        <f>汇总表!$E$6</f>
        <v>0</v>
      </c>
      <c r="N28" s="39">
        <f t="shared" si="1"/>
        <v>650</v>
      </c>
      <c r="O28" s="47">
        <f t="shared" si="2"/>
        <v>9366.5</v>
      </c>
    </row>
    <row r="29" s="27" customFormat="1" ht="139.2" customHeight="1" spans="1:15">
      <c r="A29" s="32">
        <v>11</v>
      </c>
      <c r="B29" s="33" t="s">
        <v>296</v>
      </c>
      <c r="C29" s="33"/>
      <c r="D29" s="34" t="s">
        <v>297</v>
      </c>
      <c r="E29" s="34"/>
      <c r="F29" s="34" t="s">
        <v>298</v>
      </c>
      <c r="G29" s="34"/>
      <c r="H29" s="33" t="s">
        <v>38</v>
      </c>
      <c r="I29" s="39">
        <v>0.62</v>
      </c>
      <c r="J29" s="39"/>
      <c r="K29" s="39">
        <v>600</v>
      </c>
      <c r="L29" s="39">
        <f t="shared" si="3"/>
        <v>372</v>
      </c>
      <c r="M29" s="39">
        <f>汇总表!$E$6</f>
        <v>0</v>
      </c>
      <c r="N29" s="39">
        <f t="shared" si="1"/>
        <v>600</v>
      </c>
      <c r="O29" s="47">
        <f t="shared" si="2"/>
        <v>372</v>
      </c>
    </row>
    <row r="30" s="27" customFormat="1" ht="230.4" customHeight="1" spans="1:15">
      <c r="A30" s="32">
        <v>12</v>
      </c>
      <c r="B30" s="33" t="s">
        <v>299</v>
      </c>
      <c r="C30" s="33"/>
      <c r="D30" s="34" t="s">
        <v>300</v>
      </c>
      <c r="E30" s="34"/>
      <c r="F30" s="34" t="s">
        <v>301</v>
      </c>
      <c r="G30" s="34"/>
      <c r="H30" s="33" t="s">
        <v>99</v>
      </c>
      <c r="I30" s="39">
        <v>59.22</v>
      </c>
      <c r="J30" s="39"/>
      <c r="K30" s="39">
        <v>15</v>
      </c>
      <c r="L30" s="39">
        <f t="shared" si="3"/>
        <v>888.3</v>
      </c>
      <c r="M30" s="39">
        <f>汇总表!$E$6</f>
        <v>0</v>
      </c>
      <c r="N30" s="39">
        <f t="shared" si="1"/>
        <v>15</v>
      </c>
      <c r="O30" s="47">
        <f t="shared" si="2"/>
        <v>888.3</v>
      </c>
    </row>
    <row r="31" s="27" customFormat="1" ht="196.2" customHeight="1" spans="1:15">
      <c r="A31" s="32">
        <v>13</v>
      </c>
      <c r="B31" s="33" t="s">
        <v>91</v>
      </c>
      <c r="C31" s="33"/>
      <c r="D31" s="34" t="s">
        <v>302</v>
      </c>
      <c r="E31" s="34"/>
      <c r="F31" s="34" t="s">
        <v>303</v>
      </c>
      <c r="G31" s="34"/>
      <c r="H31" s="33" t="s">
        <v>42</v>
      </c>
      <c r="I31" s="39">
        <v>65.8</v>
      </c>
      <c r="J31" s="39"/>
      <c r="K31" s="39">
        <v>114.34</v>
      </c>
      <c r="L31" s="39">
        <v>7523.57</v>
      </c>
      <c r="M31" s="39">
        <f>汇总表!$E$6</f>
        <v>0</v>
      </c>
      <c r="N31" s="39">
        <f t="shared" si="1"/>
        <v>114.34</v>
      </c>
      <c r="O31" s="47">
        <f t="shared" si="2"/>
        <v>7523.57</v>
      </c>
    </row>
    <row r="32" s="27" customFormat="1" ht="139.2" customHeight="1" spans="1:15">
      <c r="A32" s="32">
        <v>14</v>
      </c>
      <c r="B32" s="33" t="s">
        <v>304</v>
      </c>
      <c r="C32" s="33"/>
      <c r="D32" s="34" t="s">
        <v>305</v>
      </c>
      <c r="E32" s="34"/>
      <c r="F32" s="34" t="s">
        <v>306</v>
      </c>
      <c r="G32" s="34"/>
      <c r="H32" s="33" t="s">
        <v>99</v>
      </c>
      <c r="I32" s="39">
        <v>13.02</v>
      </c>
      <c r="J32" s="39"/>
      <c r="K32" s="39">
        <v>111.91</v>
      </c>
      <c r="L32" s="39">
        <v>1457.07</v>
      </c>
      <c r="M32" s="39">
        <f>汇总表!$E$6</f>
        <v>0</v>
      </c>
      <c r="N32" s="39">
        <f t="shared" si="1"/>
        <v>111.91</v>
      </c>
      <c r="O32" s="47">
        <f t="shared" si="2"/>
        <v>1457.07</v>
      </c>
    </row>
    <row r="33" s="27" customFormat="1" ht="150.6" customHeight="1" spans="1:15">
      <c r="A33" s="32">
        <v>15</v>
      </c>
      <c r="B33" s="33" t="s">
        <v>307</v>
      </c>
      <c r="C33" s="33"/>
      <c r="D33" s="34" t="s">
        <v>308</v>
      </c>
      <c r="E33" s="34"/>
      <c r="F33" s="34" t="s">
        <v>309</v>
      </c>
      <c r="G33" s="34"/>
      <c r="H33" s="33" t="s">
        <v>38</v>
      </c>
      <c r="I33" s="39">
        <v>2.5</v>
      </c>
      <c r="J33" s="39"/>
      <c r="K33" s="39">
        <v>1219.82</v>
      </c>
      <c r="L33" s="39">
        <v>3049.55</v>
      </c>
      <c r="M33" s="39">
        <f>汇总表!$E$6</f>
        <v>0</v>
      </c>
      <c r="N33" s="39">
        <f t="shared" si="1"/>
        <v>1219.82</v>
      </c>
      <c r="O33" s="47">
        <f t="shared" si="2"/>
        <v>3049.55</v>
      </c>
    </row>
    <row r="34" s="27" customFormat="1" ht="150.6" customHeight="1" spans="1:15">
      <c r="A34" s="32">
        <v>16</v>
      </c>
      <c r="B34" s="33" t="s">
        <v>310</v>
      </c>
      <c r="C34" s="33"/>
      <c r="D34" s="34" t="s">
        <v>311</v>
      </c>
      <c r="E34" s="34"/>
      <c r="F34" s="34" t="s">
        <v>309</v>
      </c>
      <c r="G34" s="34"/>
      <c r="H34" s="33" t="s">
        <v>38</v>
      </c>
      <c r="I34" s="39">
        <v>9.15</v>
      </c>
      <c r="J34" s="39"/>
      <c r="K34" s="39">
        <v>1219.82</v>
      </c>
      <c r="L34" s="39">
        <v>11161.35</v>
      </c>
      <c r="M34" s="39">
        <f>汇总表!$E$6</f>
        <v>0</v>
      </c>
      <c r="N34" s="39">
        <f t="shared" si="1"/>
        <v>1219.82</v>
      </c>
      <c r="O34" s="47">
        <f t="shared" si="2"/>
        <v>11161.35</v>
      </c>
    </row>
    <row r="35" s="27" customFormat="1" ht="150.6" customHeight="1" spans="1:15">
      <c r="A35" s="32">
        <v>17</v>
      </c>
      <c r="B35" s="33" t="s">
        <v>312</v>
      </c>
      <c r="C35" s="33"/>
      <c r="D35" s="34" t="s">
        <v>313</v>
      </c>
      <c r="E35" s="34"/>
      <c r="F35" s="34" t="s">
        <v>314</v>
      </c>
      <c r="G35" s="34"/>
      <c r="H35" s="33" t="s">
        <v>38</v>
      </c>
      <c r="I35" s="39">
        <v>5.5</v>
      </c>
      <c r="J35" s="39"/>
      <c r="K35" s="39">
        <v>850</v>
      </c>
      <c r="L35" s="39">
        <f>ROUND(K35*I35,2)</f>
        <v>4675</v>
      </c>
      <c r="M35" s="39">
        <f>汇总表!$E$6</f>
        <v>0</v>
      </c>
      <c r="N35" s="39">
        <f t="shared" si="1"/>
        <v>850</v>
      </c>
      <c r="O35" s="47">
        <f t="shared" si="2"/>
        <v>4675</v>
      </c>
    </row>
    <row r="36" s="27" customFormat="1" ht="116.4" customHeight="1" spans="1:15">
      <c r="A36" s="32">
        <v>18</v>
      </c>
      <c r="B36" s="33" t="s">
        <v>67</v>
      </c>
      <c r="C36" s="33"/>
      <c r="D36" s="34" t="s">
        <v>68</v>
      </c>
      <c r="E36" s="34"/>
      <c r="F36" s="34" t="s">
        <v>69</v>
      </c>
      <c r="G36" s="34"/>
      <c r="H36" s="33" t="s">
        <v>70</v>
      </c>
      <c r="I36" s="39">
        <v>23.6</v>
      </c>
      <c r="J36" s="39"/>
      <c r="K36" s="39">
        <v>1197.34</v>
      </c>
      <c r="L36" s="39">
        <f>ROUND(K36*I36,2)</f>
        <v>28257.22</v>
      </c>
      <c r="M36" s="39">
        <f>汇总表!$E$6</f>
        <v>0</v>
      </c>
      <c r="N36" s="39">
        <f t="shared" si="1"/>
        <v>1197.34</v>
      </c>
      <c r="O36" s="47">
        <f t="shared" si="2"/>
        <v>28257.22</v>
      </c>
    </row>
    <row r="37" s="27" customFormat="1" ht="93.6" customHeight="1" spans="1:15">
      <c r="A37" s="32">
        <v>19</v>
      </c>
      <c r="B37" s="33" t="s">
        <v>71</v>
      </c>
      <c r="C37" s="33"/>
      <c r="D37" s="34" t="s">
        <v>72</v>
      </c>
      <c r="E37" s="34"/>
      <c r="F37" s="34" t="s">
        <v>73</v>
      </c>
      <c r="G37" s="34"/>
      <c r="H37" s="33" t="s">
        <v>70</v>
      </c>
      <c r="I37" s="39">
        <v>0.2</v>
      </c>
      <c r="J37" s="39"/>
      <c r="K37" s="39">
        <v>1521.19</v>
      </c>
      <c r="L37" s="39">
        <v>304.24</v>
      </c>
      <c r="M37" s="39">
        <f>汇总表!$E$6</f>
        <v>0</v>
      </c>
      <c r="N37" s="39">
        <f t="shared" si="1"/>
        <v>1521.19</v>
      </c>
      <c r="O37" s="47">
        <f t="shared" si="2"/>
        <v>304.24</v>
      </c>
    </row>
    <row r="38" s="27" customFormat="1" ht="70.8" customHeight="1" spans="1:15">
      <c r="A38" s="32">
        <v>20</v>
      </c>
      <c r="B38" s="33" t="s">
        <v>80</v>
      </c>
      <c r="C38" s="33"/>
      <c r="D38" s="34" t="s">
        <v>81</v>
      </c>
      <c r="E38" s="34"/>
      <c r="F38" s="34" t="s">
        <v>82</v>
      </c>
      <c r="G38" s="34"/>
      <c r="H38" s="33" t="s">
        <v>83</v>
      </c>
      <c r="I38" s="39">
        <v>63</v>
      </c>
      <c r="J38" s="39"/>
      <c r="K38" s="39">
        <v>14.93</v>
      </c>
      <c r="L38" s="39">
        <v>940.59</v>
      </c>
      <c r="M38" s="39">
        <f>汇总表!$E$6</f>
        <v>0</v>
      </c>
      <c r="N38" s="39">
        <f t="shared" si="1"/>
        <v>14.93</v>
      </c>
      <c r="O38" s="47">
        <f t="shared" si="2"/>
        <v>940.59</v>
      </c>
    </row>
    <row r="39" s="27" customFormat="1" ht="48" customHeight="1" spans="1:15">
      <c r="A39" s="32">
        <v>21</v>
      </c>
      <c r="B39" s="33" t="s">
        <v>84</v>
      </c>
      <c r="C39" s="33"/>
      <c r="D39" s="34" t="s">
        <v>85</v>
      </c>
      <c r="E39" s="34"/>
      <c r="F39" s="34" t="s">
        <v>86</v>
      </c>
      <c r="G39" s="34"/>
      <c r="H39" s="33" t="s">
        <v>83</v>
      </c>
      <c r="I39" s="39">
        <v>424</v>
      </c>
      <c r="J39" s="39"/>
      <c r="K39" s="39">
        <v>7.98</v>
      </c>
      <c r="L39" s="39">
        <v>3383.52</v>
      </c>
      <c r="M39" s="39">
        <f>汇总表!$E$6</f>
        <v>0</v>
      </c>
      <c r="N39" s="39">
        <f t="shared" ref="N39:N70" si="4">ROUND((100-M39)*K39/100,2)</f>
        <v>7.98</v>
      </c>
      <c r="O39" s="47">
        <f t="shared" ref="O39:O70" si="5">ROUND(I39*N39,2)</f>
        <v>3383.52</v>
      </c>
    </row>
    <row r="40" s="27" customFormat="1" ht="150.6" customHeight="1" spans="1:15">
      <c r="A40" s="32">
        <v>22</v>
      </c>
      <c r="B40" s="33" t="s">
        <v>315</v>
      </c>
      <c r="C40" s="33"/>
      <c r="D40" s="34" t="s">
        <v>316</v>
      </c>
      <c r="E40" s="34"/>
      <c r="F40" s="34" t="s">
        <v>317</v>
      </c>
      <c r="G40" s="34"/>
      <c r="H40" s="33" t="s">
        <v>99</v>
      </c>
      <c r="I40" s="39">
        <v>59.47</v>
      </c>
      <c r="J40" s="39"/>
      <c r="K40" s="39">
        <v>180</v>
      </c>
      <c r="L40" s="39">
        <f>ROUND(K40*I40,2)</f>
        <v>10704.6</v>
      </c>
      <c r="M40" s="39">
        <f>汇总表!$E$6</f>
        <v>0</v>
      </c>
      <c r="N40" s="39">
        <f t="shared" si="4"/>
        <v>180</v>
      </c>
      <c r="O40" s="47">
        <f t="shared" si="5"/>
        <v>10704.6</v>
      </c>
    </row>
    <row r="41" s="27" customFormat="1" ht="219" customHeight="1" spans="1:15">
      <c r="A41" s="32">
        <v>23</v>
      </c>
      <c r="B41" s="33" t="s">
        <v>318</v>
      </c>
      <c r="C41" s="33"/>
      <c r="D41" s="34" t="s">
        <v>319</v>
      </c>
      <c r="E41" s="34"/>
      <c r="F41" s="34" t="s">
        <v>320</v>
      </c>
      <c r="G41" s="34"/>
      <c r="H41" s="33" t="s">
        <v>42</v>
      </c>
      <c r="I41" s="39">
        <v>10</v>
      </c>
      <c r="J41" s="39"/>
      <c r="K41" s="39">
        <v>141.18</v>
      </c>
      <c r="L41" s="39">
        <v>1411.8</v>
      </c>
      <c r="M41" s="39">
        <f>汇总表!$E$6</f>
        <v>0</v>
      </c>
      <c r="N41" s="39">
        <f t="shared" si="4"/>
        <v>141.18</v>
      </c>
      <c r="O41" s="47">
        <f t="shared" si="5"/>
        <v>1411.8</v>
      </c>
    </row>
    <row r="42" s="27" customFormat="1" ht="13.8" customHeight="1" spans="1:15">
      <c r="A42" s="32"/>
      <c r="B42" s="33" t="s">
        <v>321</v>
      </c>
      <c r="C42" s="33"/>
      <c r="D42" s="34" t="s">
        <v>322</v>
      </c>
      <c r="E42" s="34"/>
      <c r="F42" s="34"/>
      <c r="G42" s="34"/>
      <c r="H42" s="35"/>
      <c r="I42" s="35"/>
      <c r="J42" s="35"/>
      <c r="K42" s="35"/>
      <c r="L42" s="35"/>
      <c r="M42" s="39"/>
      <c r="N42" s="39"/>
      <c r="O42" s="47"/>
    </row>
    <row r="43" s="27" customFormat="1" ht="150.6" customHeight="1" spans="1:15">
      <c r="A43" s="32">
        <v>1</v>
      </c>
      <c r="B43" s="33" t="s">
        <v>323</v>
      </c>
      <c r="C43" s="33"/>
      <c r="D43" s="34" t="s">
        <v>324</v>
      </c>
      <c r="E43" s="34"/>
      <c r="F43" s="34" t="s">
        <v>325</v>
      </c>
      <c r="G43" s="34"/>
      <c r="H43" s="33" t="s">
        <v>70</v>
      </c>
      <c r="I43" s="39">
        <v>0.1</v>
      </c>
      <c r="J43" s="39"/>
      <c r="K43" s="39">
        <v>6445.62</v>
      </c>
      <c r="L43" s="39">
        <v>644.56</v>
      </c>
      <c r="M43" s="39">
        <f>汇总表!$E$6</f>
        <v>0</v>
      </c>
      <c r="N43" s="39">
        <f t="shared" si="4"/>
        <v>6445.62</v>
      </c>
      <c r="O43" s="47">
        <f t="shared" si="5"/>
        <v>644.56</v>
      </c>
    </row>
    <row r="44" s="27" customFormat="1" ht="82.2" customHeight="1" spans="1:15">
      <c r="A44" s="32">
        <v>2</v>
      </c>
      <c r="B44" s="33" t="s">
        <v>326</v>
      </c>
      <c r="C44" s="33"/>
      <c r="D44" s="34" t="s">
        <v>327</v>
      </c>
      <c r="E44" s="34"/>
      <c r="F44" s="34" t="s">
        <v>328</v>
      </c>
      <c r="G44" s="34"/>
      <c r="H44" s="33" t="s">
        <v>99</v>
      </c>
      <c r="I44" s="39">
        <v>461.52</v>
      </c>
      <c r="J44" s="39"/>
      <c r="K44" s="39">
        <v>11.5</v>
      </c>
      <c r="L44" s="39">
        <f>ROUND(K44*I44,2)</f>
        <v>5307.48</v>
      </c>
      <c r="M44" s="39">
        <f>汇总表!$E$6</f>
        <v>0</v>
      </c>
      <c r="N44" s="39">
        <f t="shared" si="4"/>
        <v>11.5</v>
      </c>
      <c r="O44" s="47">
        <f t="shared" si="5"/>
        <v>5307.48</v>
      </c>
    </row>
    <row r="45" s="27" customFormat="1" ht="82.2" customHeight="1" spans="1:15">
      <c r="A45" s="32">
        <v>3</v>
      </c>
      <c r="B45" s="33" t="s">
        <v>329</v>
      </c>
      <c r="C45" s="33"/>
      <c r="D45" s="34" t="s">
        <v>330</v>
      </c>
      <c r="E45" s="34"/>
      <c r="F45" s="34" t="s">
        <v>331</v>
      </c>
      <c r="G45" s="34"/>
      <c r="H45" s="33" t="s">
        <v>99</v>
      </c>
      <c r="I45" s="39">
        <v>103.1</v>
      </c>
      <c r="J45" s="39"/>
      <c r="K45" s="39">
        <v>11.5</v>
      </c>
      <c r="L45" s="39">
        <f>ROUND(K45*I45,2)</f>
        <v>1185.65</v>
      </c>
      <c r="M45" s="39">
        <f>汇总表!$E$6</f>
        <v>0</v>
      </c>
      <c r="N45" s="39">
        <f t="shared" si="4"/>
        <v>11.5</v>
      </c>
      <c r="O45" s="47">
        <f t="shared" si="5"/>
        <v>1185.65</v>
      </c>
    </row>
    <row r="46" s="27" customFormat="1" ht="13.8" customHeight="1" spans="1:15">
      <c r="A46" s="32"/>
      <c r="B46" s="33" t="s">
        <v>332</v>
      </c>
      <c r="C46" s="33"/>
      <c r="D46" s="34" t="s">
        <v>333</v>
      </c>
      <c r="E46" s="34"/>
      <c r="F46" s="34"/>
      <c r="G46" s="34"/>
      <c r="H46" s="35"/>
      <c r="I46" s="35"/>
      <c r="J46" s="35"/>
      <c r="K46" s="35"/>
      <c r="L46" s="35"/>
      <c r="M46" s="39"/>
      <c r="N46" s="39"/>
      <c r="O46" s="47"/>
    </row>
    <row r="47" s="27" customFormat="1" ht="105" customHeight="1" spans="1:15">
      <c r="A47" s="32">
        <v>1</v>
      </c>
      <c r="B47" s="33" t="s">
        <v>334</v>
      </c>
      <c r="C47" s="33"/>
      <c r="D47" s="34" t="s">
        <v>335</v>
      </c>
      <c r="E47" s="34"/>
      <c r="F47" s="34" t="s">
        <v>336</v>
      </c>
      <c r="G47" s="34"/>
      <c r="H47" s="33" t="s">
        <v>99</v>
      </c>
      <c r="I47" s="39">
        <v>110.33</v>
      </c>
      <c r="J47" s="39"/>
      <c r="K47" s="39">
        <v>500</v>
      </c>
      <c r="L47" s="39">
        <f>ROUND(K47*I47,2)</f>
        <v>55165</v>
      </c>
      <c r="M47" s="39">
        <f>汇总表!$E$6</f>
        <v>0</v>
      </c>
      <c r="N47" s="39">
        <f t="shared" si="4"/>
        <v>500</v>
      </c>
      <c r="O47" s="47">
        <f t="shared" si="5"/>
        <v>55165</v>
      </c>
    </row>
    <row r="48" s="27" customFormat="1" ht="82.2" customHeight="1" spans="1:15">
      <c r="A48" s="32">
        <v>2</v>
      </c>
      <c r="B48" s="33" t="s">
        <v>337</v>
      </c>
      <c r="C48" s="33"/>
      <c r="D48" s="34" t="s">
        <v>338</v>
      </c>
      <c r="E48" s="34"/>
      <c r="F48" s="34" t="s">
        <v>339</v>
      </c>
      <c r="G48" s="34"/>
      <c r="H48" s="33" t="s">
        <v>99</v>
      </c>
      <c r="I48" s="39">
        <v>16.8</v>
      </c>
      <c r="J48" s="39"/>
      <c r="K48" s="39">
        <v>210</v>
      </c>
      <c r="L48" s="39">
        <f>ROUND(K48*I48,2)</f>
        <v>3528</v>
      </c>
      <c r="M48" s="39">
        <f>汇总表!$E$6</f>
        <v>0</v>
      </c>
      <c r="N48" s="39">
        <f t="shared" si="4"/>
        <v>210</v>
      </c>
      <c r="O48" s="47">
        <f t="shared" si="5"/>
        <v>3528</v>
      </c>
    </row>
    <row r="49" s="27" customFormat="1" ht="13.8" customHeight="1" spans="1:15">
      <c r="A49" s="32"/>
      <c r="B49" s="33" t="s">
        <v>94</v>
      </c>
      <c r="C49" s="33"/>
      <c r="D49" s="34" t="s">
        <v>95</v>
      </c>
      <c r="E49" s="34"/>
      <c r="F49" s="34"/>
      <c r="G49" s="34"/>
      <c r="H49" s="35"/>
      <c r="I49" s="35"/>
      <c r="J49" s="35"/>
      <c r="K49" s="35"/>
      <c r="L49" s="35"/>
      <c r="M49" s="39"/>
      <c r="N49" s="39"/>
      <c r="O49" s="47"/>
    </row>
    <row r="50" s="27" customFormat="1" ht="70.8" customHeight="1" spans="1:15">
      <c r="A50" s="32">
        <v>1</v>
      </c>
      <c r="B50" s="33" t="s">
        <v>96</v>
      </c>
      <c r="C50" s="33"/>
      <c r="D50" s="34" t="s">
        <v>97</v>
      </c>
      <c r="E50" s="34"/>
      <c r="F50" s="34" t="s">
        <v>340</v>
      </c>
      <c r="G50" s="34"/>
      <c r="H50" s="33" t="s">
        <v>99</v>
      </c>
      <c r="I50" s="39">
        <v>59.71</v>
      </c>
      <c r="J50" s="39"/>
      <c r="K50" s="39">
        <v>110</v>
      </c>
      <c r="L50" s="39">
        <f>ROUND(K50*I50,2)</f>
        <v>6568.1</v>
      </c>
      <c r="M50" s="39">
        <f>汇总表!$E$6</f>
        <v>0</v>
      </c>
      <c r="N50" s="39">
        <f t="shared" si="4"/>
        <v>110</v>
      </c>
      <c r="O50" s="47">
        <f t="shared" si="5"/>
        <v>6568.1</v>
      </c>
    </row>
    <row r="51" s="27" customFormat="1" ht="93.6" customHeight="1" spans="1:15">
      <c r="A51" s="32">
        <v>2</v>
      </c>
      <c r="B51" s="33" t="s">
        <v>341</v>
      </c>
      <c r="C51" s="33"/>
      <c r="D51" s="34" t="s">
        <v>342</v>
      </c>
      <c r="E51" s="34"/>
      <c r="F51" s="34" t="s">
        <v>343</v>
      </c>
      <c r="G51" s="34"/>
      <c r="H51" s="33" t="s">
        <v>99</v>
      </c>
      <c r="I51" s="39">
        <v>324.52</v>
      </c>
      <c r="J51" s="39"/>
      <c r="K51" s="39">
        <v>34.93</v>
      </c>
      <c r="L51" s="39">
        <v>11335.48</v>
      </c>
      <c r="M51" s="39">
        <f>汇总表!$E$6</f>
        <v>0</v>
      </c>
      <c r="N51" s="39">
        <f t="shared" si="4"/>
        <v>34.93</v>
      </c>
      <c r="O51" s="47">
        <f t="shared" si="5"/>
        <v>11335.48</v>
      </c>
    </row>
    <row r="52" s="27" customFormat="1" ht="93.6" customHeight="1" spans="1:15">
      <c r="A52" s="32">
        <v>3</v>
      </c>
      <c r="B52" s="33" t="s">
        <v>100</v>
      </c>
      <c r="C52" s="33"/>
      <c r="D52" s="34" t="s">
        <v>344</v>
      </c>
      <c r="E52" s="34"/>
      <c r="F52" s="34" t="s">
        <v>345</v>
      </c>
      <c r="G52" s="34"/>
      <c r="H52" s="33" t="s">
        <v>99</v>
      </c>
      <c r="I52" s="39">
        <v>324.52</v>
      </c>
      <c r="J52" s="39"/>
      <c r="K52" s="39">
        <v>36.63</v>
      </c>
      <c r="L52" s="39">
        <v>11887.17</v>
      </c>
      <c r="M52" s="39">
        <f>汇总表!$E$6</f>
        <v>0</v>
      </c>
      <c r="N52" s="39">
        <f t="shared" si="4"/>
        <v>36.63</v>
      </c>
      <c r="O52" s="47">
        <f t="shared" si="5"/>
        <v>11887.17</v>
      </c>
    </row>
    <row r="53" s="27" customFormat="1" ht="287.4" customHeight="1" spans="1:15">
      <c r="A53" s="32">
        <v>4</v>
      </c>
      <c r="B53" s="33" t="s">
        <v>105</v>
      </c>
      <c r="C53" s="33"/>
      <c r="D53" s="34" t="s">
        <v>106</v>
      </c>
      <c r="E53" s="34"/>
      <c r="F53" s="34" t="s">
        <v>346</v>
      </c>
      <c r="G53" s="34"/>
      <c r="H53" s="33" t="s">
        <v>99</v>
      </c>
      <c r="I53" s="39">
        <v>284.8</v>
      </c>
      <c r="J53" s="39"/>
      <c r="K53" s="39">
        <v>150</v>
      </c>
      <c r="L53" s="39">
        <f>ROUND(K53*I53,2)</f>
        <v>42720</v>
      </c>
      <c r="M53" s="39">
        <f>汇总表!$E$6</f>
        <v>0</v>
      </c>
      <c r="N53" s="39">
        <f t="shared" si="4"/>
        <v>150</v>
      </c>
      <c r="O53" s="47">
        <f t="shared" si="5"/>
        <v>42720</v>
      </c>
    </row>
    <row r="54" s="27" customFormat="1" ht="82.2" customHeight="1" spans="1:15">
      <c r="A54" s="32">
        <v>5</v>
      </c>
      <c r="B54" s="33" t="s">
        <v>103</v>
      </c>
      <c r="C54" s="33"/>
      <c r="D54" s="34" t="s">
        <v>347</v>
      </c>
      <c r="E54" s="34"/>
      <c r="F54" s="34" t="s">
        <v>348</v>
      </c>
      <c r="G54" s="34"/>
      <c r="H54" s="33" t="s">
        <v>99</v>
      </c>
      <c r="I54" s="39">
        <v>21.2</v>
      </c>
      <c r="J54" s="39"/>
      <c r="K54" s="39">
        <v>40.32</v>
      </c>
      <c r="L54" s="39">
        <v>854.78</v>
      </c>
      <c r="M54" s="39">
        <f>汇总表!$E$6</f>
        <v>0</v>
      </c>
      <c r="N54" s="39">
        <f t="shared" si="4"/>
        <v>40.32</v>
      </c>
      <c r="O54" s="47">
        <f t="shared" si="5"/>
        <v>854.78</v>
      </c>
    </row>
    <row r="55" s="27" customFormat="1" ht="105" customHeight="1" spans="1:15">
      <c r="A55" s="32">
        <v>6</v>
      </c>
      <c r="B55" s="33" t="s">
        <v>349</v>
      </c>
      <c r="C55" s="33"/>
      <c r="D55" s="34" t="s">
        <v>350</v>
      </c>
      <c r="E55" s="34"/>
      <c r="F55" s="34" t="s">
        <v>351</v>
      </c>
      <c r="G55" s="34"/>
      <c r="H55" s="33" t="s">
        <v>99</v>
      </c>
      <c r="I55" s="39">
        <v>748.04</v>
      </c>
      <c r="J55" s="39"/>
      <c r="K55" s="39">
        <v>31.54</v>
      </c>
      <c r="L55" s="39">
        <v>23593.18</v>
      </c>
      <c r="M55" s="39">
        <f>汇总表!$E$6</f>
        <v>0</v>
      </c>
      <c r="N55" s="39">
        <f t="shared" si="4"/>
        <v>31.54</v>
      </c>
      <c r="O55" s="47">
        <f t="shared" si="5"/>
        <v>23593.18</v>
      </c>
    </row>
    <row r="56" s="27" customFormat="1" ht="82.2" customHeight="1" spans="1:15">
      <c r="A56" s="32">
        <v>7</v>
      </c>
      <c r="B56" s="33" t="s">
        <v>352</v>
      </c>
      <c r="C56" s="33"/>
      <c r="D56" s="34" t="s">
        <v>353</v>
      </c>
      <c r="E56" s="34"/>
      <c r="F56" s="34" t="s">
        <v>354</v>
      </c>
      <c r="G56" s="34"/>
      <c r="H56" s="33" t="s">
        <v>99</v>
      </c>
      <c r="I56" s="39">
        <v>8.4</v>
      </c>
      <c r="J56" s="39"/>
      <c r="K56" s="39">
        <v>37.88</v>
      </c>
      <c r="L56" s="39">
        <v>318.19</v>
      </c>
      <c r="M56" s="39">
        <f>汇总表!$E$6</f>
        <v>0</v>
      </c>
      <c r="N56" s="39">
        <f t="shared" si="4"/>
        <v>37.88</v>
      </c>
      <c r="O56" s="47">
        <f t="shared" si="5"/>
        <v>318.19</v>
      </c>
    </row>
    <row r="57" s="27" customFormat="1" ht="93.6" customHeight="1" spans="1:15">
      <c r="A57" s="32">
        <v>8</v>
      </c>
      <c r="B57" s="33" t="s">
        <v>355</v>
      </c>
      <c r="C57" s="33"/>
      <c r="D57" s="34" t="s">
        <v>356</v>
      </c>
      <c r="E57" s="34"/>
      <c r="F57" s="34" t="s">
        <v>357</v>
      </c>
      <c r="G57" s="34"/>
      <c r="H57" s="33" t="s">
        <v>99</v>
      </c>
      <c r="I57" s="39">
        <v>748.04</v>
      </c>
      <c r="J57" s="39"/>
      <c r="K57" s="39">
        <v>33.29</v>
      </c>
      <c r="L57" s="39">
        <v>24902.25</v>
      </c>
      <c r="M57" s="39">
        <f>汇总表!$E$6</f>
        <v>0</v>
      </c>
      <c r="N57" s="39">
        <f t="shared" si="4"/>
        <v>33.29</v>
      </c>
      <c r="O57" s="47">
        <f t="shared" si="5"/>
        <v>24902.25</v>
      </c>
    </row>
    <row r="58" s="27" customFormat="1" ht="127.8" customHeight="1" spans="1:15">
      <c r="A58" s="32">
        <v>9</v>
      </c>
      <c r="B58" s="33" t="s">
        <v>358</v>
      </c>
      <c r="C58" s="33"/>
      <c r="D58" s="34" t="s">
        <v>359</v>
      </c>
      <c r="E58" s="34"/>
      <c r="F58" s="34" t="s">
        <v>360</v>
      </c>
      <c r="G58" s="34"/>
      <c r="H58" s="33" t="s">
        <v>99</v>
      </c>
      <c r="I58" s="39">
        <v>21.2</v>
      </c>
      <c r="J58" s="39"/>
      <c r="K58" s="39">
        <v>46.15</v>
      </c>
      <c r="L58" s="39">
        <v>978.38</v>
      </c>
      <c r="M58" s="39">
        <f>汇总表!$E$6</f>
        <v>0</v>
      </c>
      <c r="N58" s="39">
        <f t="shared" si="4"/>
        <v>46.15</v>
      </c>
      <c r="O58" s="47">
        <f t="shared" si="5"/>
        <v>978.38</v>
      </c>
    </row>
    <row r="59" s="27" customFormat="1" ht="13.8" customHeight="1" spans="1:15">
      <c r="A59" s="32"/>
      <c r="B59" s="33" t="s">
        <v>361</v>
      </c>
      <c r="C59" s="33"/>
      <c r="D59" s="34" t="s">
        <v>362</v>
      </c>
      <c r="E59" s="34"/>
      <c r="F59" s="34"/>
      <c r="G59" s="34"/>
      <c r="H59" s="35"/>
      <c r="I59" s="35"/>
      <c r="J59" s="35"/>
      <c r="K59" s="35"/>
      <c r="L59" s="35"/>
      <c r="M59" s="39"/>
      <c r="N59" s="39"/>
      <c r="O59" s="47"/>
    </row>
    <row r="60" s="27" customFormat="1" ht="105" customHeight="1" spans="1:15">
      <c r="A60" s="32">
        <v>1</v>
      </c>
      <c r="B60" s="33" t="s">
        <v>363</v>
      </c>
      <c r="C60" s="33"/>
      <c r="D60" s="34" t="s">
        <v>364</v>
      </c>
      <c r="E60" s="34"/>
      <c r="F60" s="34" t="s">
        <v>365</v>
      </c>
      <c r="G60" s="34"/>
      <c r="H60" s="33" t="s">
        <v>99</v>
      </c>
      <c r="I60" s="39">
        <v>284.8</v>
      </c>
      <c r="J60" s="39"/>
      <c r="K60" s="39">
        <v>30.03</v>
      </c>
      <c r="L60" s="39">
        <v>8552.54</v>
      </c>
      <c r="M60" s="39">
        <f>汇总表!$E$6</f>
        <v>0</v>
      </c>
      <c r="N60" s="39">
        <f t="shared" si="4"/>
        <v>30.03</v>
      </c>
      <c r="O60" s="47">
        <f t="shared" si="5"/>
        <v>8552.54</v>
      </c>
    </row>
    <row r="61" s="27" customFormat="1" ht="207.6" customHeight="1" spans="1:15">
      <c r="A61" s="32">
        <v>2</v>
      </c>
      <c r="B61" s="33" t="s">
        <v>366</v>
      </c>
      <c r="C61" s="33"/>
      <c r="D61" s="34" t="s">
        <v>367</v>
      </c>
      <c r="E61" s="34"/>
      <c r="F61" s="34" t="s">
        <v>368</v>
      </c>
      <c r="G61" s="34"/>
      <c r="H61" s="33" t="s">
        <v>99</v>
      </c>
      <c r="I61" s="39">
        <v>511.76</v>
      </c>
      <c r="J61" s="39"/>
      <c r="K61" s="39">
        <v>80</v>
      </c>
      <c r="L61" s="39">
        <f>ROUND(K61*I61,2)</f>
        <v>40940.8</v>
      </c>
      <c r="M61" s="39">
        <f>汇总表!$E$6</f>
        <v>0</v>
      </c>
      <c r="N61" s="39">
        <f t="shared" si="4"/>
        <v>80</v>
      </c>
      <c r="O61" s="47">
        <f t="shared" si="5"/>
        <v>40940.8</v>
      </c>
    </row>
    <row r="62" s="27" customFormat="1" ht="13.8" customHeight="1" spans="1:15">
      <c r="A62" s="32"/>
      <c r="B62" s="33" t="s">
        <v>369</v>
      </c>
      <c r="C62" s="33"/>
      <c r="D62" s="34" t="s">
        <v>370</v>
      </c>
      <c r="E62" s="34"/>
      <c r="F62" s="34"/>
      <c r="G62" s="34"/>
      <c r="H62" s="35"/>
      <c r="I62" s="35"/>
      <c r="J62" s="35"/>
      <c r="K62" s="35"/>
      <c r="L62" s="35"/>
      <c r="M62" s="39"/>
      <c r="N62" s="39"/>
      <c r="O62" s="47"/>
    </row>
    <row r="63" s="27" customFormat="1" ht="93.6" customHeight="1" spans="1:15">
      <c r="A63" s="32">
        <v>1</v>
      </c>
      <c r="B63" s="33" t="s">
        <v>371</v>
      </c>
      <c r="C63" s="33"/>
      <c r="D63" s="34" t="s">
        <v>372</v>
      </c>
      <c r="E63" s="34"/>
      <c r="F63" s="34" t="s">
        <v>373</v>
      </c>
      <c r="G63" s="34"/>
      <c r="H63" s="33" t="s">
        <v>99</v>
      </c>
      <c r="I63" s="39">
        <v>407.39</v>
      </c>
      <c r="J63" s="39"/>
      <c r="K63" s="39">
        <v>22.88</v>
      </c>
      <c r="L63" s="39">
        <v>9321.08</v>
      </c>
      <c r="M63" s="39">
        <f>汇总表!$E$6</f>
        <v>0</v>
      </c>
      <c r="N63" s="39">
        <f t="shared" si="4"/>
        <v>22.88</v>
      </c>
      <c r="O63" s="47">
        <f t="shared" si="5"/>
        <v>9321.08</v>
      </c>
    </row>
    <row r="64" s="27" customFormat="1" ht="162" customHeight="1" spans="1:15">
      <c r="A64" s="32">
        <v>2</v>
      </c>
      <c r="B64" s="33" t="s">
        <v>374</v>
      </c>
      <c r="C64" s="33"/>
      <c r="D64" s="34" t="s">
        <v>375</v>
      </c>
      <c r="E64" s="34"/>
      <c r="F64" s="34" t="s">
        <v>376</v>
      </c>
      <c r="G64" s="34"/>
      <c r="H64" s="33" t="s">
        <v>99</v>
      </c>
      <c r="I64" s="39">
        <v>384.35</v>
      </c>
      <c r="J64" s="39"/>
      <c r="K64" s="39">
        <v>105</v>
      </c>
      <c r="L64" s="39">
        <f>ROUND(K64*I64,2)</f>
        <v>40356.75</v>
      </c>
      <c r="M64" s="39">
        <f>汇总表!$E$6</f>
        <v>0</v>
      </c>
      <c r="N64" s="39">
        <f t="shared" si="4"/>
        <v>105</v>
      </c>
      <c r="O64" s="47">
        <f t="shared" si="5"/>
        <v>40356.75</v>
      </c>
    </row>
    <row r="65" s="27" customFormat="1" ht="162" customHeight="1" spans="1:15">
      <c r="A65" s="32">
        <v>3</v>
      </c>
      <c r="B65" s="33" t="s">
        <v>377</v>
      </c>
      <c r="C65" s="33"/>
      <c r="D65" s="34" t="s">
        <v>378</v>
      </c>
      <c r="E65" s="34"/>
      <c r="F65" s="34" t="s">
        <v>379</v>
      </c>
      <c r="G65" s="34"/>
      <c r="H65" s="33" t="s">
        <v>99</v>
      </c>
      <c r="I65" s="39">
        <v>13.02</v>
      </c>
      <c r="J65" s="39"/>
      <c r="K65" s="39">
        <v>150</v>
      </c>
      <c r="L65" s="39">
        <f>ROUND(K65*I65,2)</f>
        <v>1953</v>
      </c>
      <c r="M65" s="39">
        <f>汇总表!$E$6</f>
        <v>0</v>
      </c>
      <c r="N65" s="39">
        <f t="shared" si="4"/>
        <v>150</v>
      </c>
      <c r="O65" s="47">
        <f t="shared" si="5"/>
        <v>1953</v>
      </c>
    </row>
    <row r="66" s="27" customFormat="1" ht="196.2" customHeight="1" spans="1:15">
      <c r="A66" s="32">
        <v>4</v>
      </c>
      <c r="B66" s="33" t="s">
        <v>380</v>
      </c>
      <c r="C66" s="33"/>
      <c r="D66" s="34" t="s">
        <v>381</v>
      </c>
      <c r="E66" s="34"/>
      <c r="F66" s="34" t="s">
        <v>382</v>
      </c>
      <c r="G66" s="34"/>
      <c r="H66" s="33" t="s">
        <v>99</v>
      </c>
      <c r="I66" s="39">
        <v>59.47</v>
      </c>
      <c r="J66" s="39"/>
      <c r="K66" s="39">
        <v>120</v>
      </c>
      <c r="L66" s="39">
        <f>ROUND(K66*I66,2)</f>
        <v>7136.4</v>
      </c>
      <c r="M66" s="39">
        <f>汇总表!$E$6</f>
        <v>0</v>
      </c>
      <c r="N66" s="39">
        <f t="shared" si="4"/>
        <v>120</v>
      </c>
      <c r="O66" s="47">
        <f t="shared" si="5"/>
        <v>7136.4</v>
      </c>
    </row>
    <row r="67" s="27" customFormat="1" ht="162" customHeight="1" spans="1:15">
      <c r="A67" s="32">
        <v>5</v>
      </c>
      <c r="B67" s="33" t="s">
        <v>383</v>
      </c>
      <c r="C67" s="33"/>
      <c r="D67" s="34" t="s">
        <v>384</v>
      </c>
      <c r="E67" s="34"/>
      <c r="F67" s="34" t="s">
        <v>385</v>
      </c>
      <c r="G67" s="34"/>
      <c r="H67" s="33" t="s">
        <v>99</v>
      </c>
      <c r="I67" s="39">
        <v>8.4</v>
      </c>
      <c r="J67" s="39"/>
      <c r="K67" s="39">
        <v>40</v>
      </c>
      <c r="L67" s="39">
        <f>ROUND(K67*I67,2)</f>
        <v>336</v>
      </c>
      <c r="M67" s="39">
        <f>汇总表!$E$6</f>
        <v>0</v>
      </c>
      <c r="N67" s="39">
        <f t="shared" si="4"/>
        <v>40</v>
      </c>
      <c r="O67" s="47">
        <f t="shared" si="5"/>
        <v>336</v>
      </c>
    </row>
    <row r="68" s="27" customFormat="1" ht="13.8" customHeight="1" spans="1:15">
      <c r="A68" s="32"/>
      <c r="B68" s="33" t="s">
        <v>111</v>
      </c>
      <c r="C68" s="33"/>
      <c r="D68" s="34" t="s">
        <v>112</v>
      </c>
      <c r="E68" s="34"/>
      <c r="F68" s="34"/>
      <c r="G68" s="34"/>
      <c r="H68" s="35"/>
      <c r="I68" s="35"/>
      <c r="J68" s="35"/>
      <c r="K68" s="35"/>
      <c r="L68" s="35"/>
      <c r="M68" s="39"/>
      <c r="N68" s="39"/>
      <c r="O68" s="47"/>
    </row>
    <row r="69" s="27" customFormat="1" ht="150.6" customHeight="1" spans="1:15">
      <c r="A69" s="32">
        <v>1</v>
      </c>
      <c r="B69" s="33" t="s">
        <v>113</v>
      </c>
      <c r="C69" s="33"/>
      <c r="D69" s="34" t="s">
        <v>386</v>
      </c>
      <c r="E69" s="34"/>
      <c r="F69" s="34" t="s">
        <v>387</v>
      </c>
      <c r="G69" s="34"/>
      <c r="H69" s="33" t="s">
        <v>99</v>
      </c>
      <c r="I69" s="39">
        <v>1138.3</v>
      </c>
      <c r="J69" s="39"/>
      <c r="K69" s="39">
        <v>25</v>
      </c>
      <c r="L69" s="39">
        <f>ROUND(K69*I69,2)</f>
        <v>28457.5</v>
      </c>
      <c r="M69" s="39">
        <f>汇总表!$E$6</f>
        <v>0</v>
      </c>
      <c r="N69" s="39">
        <f t="shared" si="4"/>
        <v>25</v>
      </c>
      <c r="O69" s="47">
        <f t="shared" si="5"/>
        <v>28457.5</v>
      </c>
    </row>
    <row r="70" s="27" customFormat="1" ht="150.6" customHeight="1" spans="1:15">
      <c r="A70" s="32">
        <v>2</v>
      </c>
      <c r="B70" s="33" t="s">
        <v>388</v>
      </c>
      <c r="C70" s="33"/>
      <c r="D70" s="34" t="s">
        <v>389</v>
      </c>
      <c r="E70" s="34"/>
      <c r="F70" s="34" t="s">
        <v>387</v>
      </c>
      <c r="G70" s="34"/>
      <c r="H70" s="33" t="s">
        <v>99</v>
      </c>
      <c r="I70" s="39">
        <v>91.42</v>
      </c>
      <c r="J70" s="39"/>
      <c r="K70" s="39">
        <v>25</v>
      </c>
      <c r="L70" s="39">
        <f>ROUND(K70*I70,2)</f>
        <v>2285.5</v>
      </c>
      <c r="M70" s="39">
        <f>汇总表!$E$6</f>
        <v>0</v>
      </c>
      <c r="N70" s="39">
        <f t="shared" si="4"/>
        <v>25</v>
      </c>
      <c r="O70" s="47">
        <f t="shared" si="5"/>
        <v>2285.5</v>
      </c>
    </row>
    <row r="71" s="27" customFormat="1" ht="127.8" customHeight="1" spans="1:15">
      <c r="A71" s="32">
        <v>3</v>
      </c>
      <c r="B71" s="33" t="s">
        <v>390</v>
      </c>
      <c r="C71" s="33"/>
      <c r="D71" s="34" t="s">
        <v>391</v>
      </c>
      <c r="E71" s="34"/>
      <c r="F71" s="34" t="s">
        <v>392</v>
      </c>
      <c r="G71" s="34"/>
      <c r="H71" s="33" t="s">
        <v>99</v>
      </c>
      <c r="I71" s="39">
        <v>511.76</v>
      </c>
      <c r="J71" s="39"/>
      <c r="K71" s="39">
        <v>25</v>
      </c>
      <c r="L71" s="39">
        <f>ROUND(K71*I71,2)</f>
        <v>12794</v>
      </c>
      <c r="M71" s="39">
        <f>汇总表!$E$6</f>
        <v>0</v>
      </c>
      <c r="N71" s="39">
        <f t="shared" ref="N71:N102" si="6">ROUND((100-M71)*K71/100,2)</f>
        <v>25</v>
      </c>
      <c r="O71" s="47">
        <f t="shared" ref="O71:O102" si="7">ROUND(I71*N71,2)</f>
        <v>12794</v>
      </c>
    </row>
    <row r="72" s="27" customFormat="1" ht="219" customHeight="1" spans="1:15">
      <c r="A72" s="32">
        <v>4</v>
      </c>
      <c r="B72" s="33" t="s">
        <v>393</v>
      </c>
      <c r="C72" s="33"/>
      <c r="D72" s="34" t="s">
        <v>394</v>
      </c>
      <c r="E72" s="34"/>
      <c r="F72" s="34" t="s">
        <v>395</v>
      </c>
      <c r="G72" s="34"/>
      <c r="H72" s="33" t="s">
        <v>99</v>
      </c>
      <c r="I72" s="39">
        <v>102.5</v>
      </c>
      <c r="J72" s="39"/>
      <c r="K72" s="39">
        <v>105</v>
      </c>
      <c r="L72" s="39">
        <f>ROUND(I72*K72,2)</f>
        <v>10762.5</v>
      </c>
      <c r="M72" s="39">
        <f>汇总表!$E$6</f>
        <v>0</v>
      </c>
      <c r="N72" s="39">
        <f t="shared" si="6"/>
        <v>105</v>
      </c>
      <c r="O72" s="47">
        <f t="shared" si="7"/>
        <v>10762.5</v>
      </c>
    </row>
    <row r="73" s="27" customFormat="1" ht="13.8" customHeight="1" spans="1:15">
      <c r="A73" s="32"/>
      <c r="B73" s="33" t="s">
        <v>396</v>
      </c>
      <c r="C73" s="33"/>
      <c r="D73" s="34" t="s">
        <v>397</v>
      </c>
      <c r="E73" s="34"/>
      <c r="F73" s="34"/>
      <c r="G73" s="34"/>
      <c r="H73" s="35"/>
      <c r="I73" s="35"/>
      <c r="J73" s="35"/>
      <c r="K73" s="35"/>
      <c r="L73" s="35"/>
      <c r="M73" s="39"/>
      <c r="N73" s="39"/>
      <c r="O73" s="47"/>
    </row>
    <row r="74" s="27" customFormat="1" ht="70.8" customHeight="1" spans="1:15">
      <c r="A74" s="32">
        <v>1</v>
      </c>
      <c r="B74" s="33" t="s">
        <v>398</v>
      </c>
      <c r="C74" s="33"/>
      <c r="D74" s="34" t="s">
        <v>399</v>
      </c>
      <c r="E74" s="34"/>
      <c r="F74" s="34" t="s">
        <v>400</v>
      </c>
      <c r="G74" s="34"/>
      <c r="H74" s="33" t="s">
        <v>99</v>
      </c>
      <c r="I74" s="39">
        <v>374.99</v>
      </c>
      <c r="J74" s="39"/>
      <c r="K74" s="39">
        <v>25.11</v>
      </c>
      <c r="L74" s="39">
        <v>9416</v>
      </c>
      <c r="M74" s="39">
        <f>汇总表!$E$6</f>
        <v>0</v>
      </c>
      <c r="N74" s="39">
        <f t="shared" si="6"/>
        <v>25.11</v>
      </c>
      <c r="O74" s="47">
        <f t="shared" si="7"/>
        <v>9416</v>
      </c>
    </row>
    <row r="75" s="27" customFormat="1" ht="173.4" customHeight="1" spans="1:15">
      <c r="A75" s="32">
        <v>2</v>
      </c>
      <c r="B75" s="33" t="s">
        <v>401</v>
      </c>
      <c r="C75" s="33"/>
      <c r="D75" s="34" t="s">
        <v>402</v>
      </c>
      <c r="E75" s="34"/>
      <c r="F75" s="34" t="s">
        <v>403</v>
      </c>
      <c r="G75" s="34"/>
      <c r="H75" s="33" t="s">
        <v>99</v>
      </c>
      <c r="I75" s="39">
        <v>29.48</v>
      </c>
      <c r="J75" s="39"/>
      <c r="K75" s="39">
        <v>125</v>
      </c>
      <c r="L75" s="39">
        <f>ROUND(K75*I75,2)</f>
        <v>3685</v>
      </c>
      <c r="M75" s="39">
        <f>汇总表!$E$6</f>
        <v>0</v>
      </c>
      <c r="N75" s="39">
        <f t="shared" si="6"/>
        <v>125</v>
      </c>
      <c r="O75" s="47">
        <f t="shared" si="7"/>
        <v>3685</v>
      </c>
    </row>
    <row r="76" s="27" customFormat="1" ht="13.8" customHeight="1" spans="1:15">
      <c r="A76" s="32"/>
      <c r="B76" s="33" t="s">
        <v>119</v>
      </c>
      <c r="C76" s="33"/>
      <c r="D76" s="34" t="s">
        <v>120</v>
      </c>
      <c r="E76" s="34"/>
      <c r="F76" s="34"/>
      <c r="G76" s="34"/>
      <c r="H76" s="35"/>
      <c r="I76" s="35"/>
      <c r="J76" s="35"/>
      <c r="K76" s="35"/>
      <c r="L76" s="35"/>
      <c r="M76" s="39"/>
      <c r="N76" s="39"/>
      <c r="O76" s="47"/>
    </row>
    <row r="77" s="27" customFormat="1" ht="127.8" customHeight="1" spans="1:15">
      <c r="A77" s="32">
        <v>1</v>
      </c>
      <c r="B77" s="33" t="s">
        <v>404</v>
      </c>
      <c r="C77" s="33"/>
      <c r="D77" s="34" t="s">
        <v>405</v>
      </c>
      <c r="E77" s="34"/>
      <c r="F77" s="34" t="s">
        <v>406</v>
      </c>
      <c r="G77" s="34"/>
      <c r="H77" s="33" t="s">
        <v>99</v>
      </c>
      <c r="I77" s="39">
        <v>1035.81</v>
      </c>
      <c r="J77" s="39"/>
      <c r="K77" s="39">
        <v>20</v>
      </c>
      <c r="L77" s="39">
        <f>ROUND(K77*I77,2)</f>
        <v>20716.2</v>
      </c>
      <c r="M77" s="39">
        <f>汇总表!$E$6</f>
        <v>0</v>
      </c>
      <c r="N77" s="39">
        <f t="shared" si="6"/>
        <v>20</v>
      </c>
      <c r="O77" s="47">
        <f t="shared" si="7"/>
        <v>20716.2</v>
      </c>
    </row>
    <row r="78" s="27" customFormat="1" ht="105" customHeight="1" spans="1:15">
      <c r="A78" s="32">
        <v>2</v>
      </c>
      <c r="B78" s="33" t="s">
        <v>407</v>
      </c>
      <c r="C78" s="33"/>
      <c r="D78" s="34" t="s">
        <v>408</v>
      </c>
      <c r="E78" s="34"/>
      <c r="F78" s="34" t="s">
        <v>409</v>
      </c>
      <c r="G78" s="34"/>
      <c r="H78" s="33" t="s">
        <v>99</v>
      </c>
      <c r="I78" s="39">
        <v>374.99</v>
      </c>
      <c r="J78" s="39"/>
      <c r="K78" s="39">
        <v>30</v>
      </c>
      <c r="L78" s="39">
        <f>ROUND(K78*I78,2)</f>
        <v>11249.7</v>
      </c>
      <c r="M78" s="39">
        <f>汇总表!$E$6</f>
        <v>0</v>
      </c>
      <c r="N78" s="39">
        <f t="shared" si="6"/>
        <v>30</v>
      </c>
      <c r="O78" s="47">
        <f t="shared" si="7"/>
        <v>11249.7</v>
      </c>
    </row>
    <row r="79" s="27" customFormat="1" ht="116.4" customHeight="1" spans="1:15">
      <c r="A79" s="32">
        <v>3</v>
      </c>
      <c r="B79" s="33" t="s">
        <v>124</v>
      </c>
      <c r="C79" s="33"/>
      <c r="D79" s="34" t="s">
        <v>410</v>
      </c>
      <c r="E79" s="34"/>
      <c r="F79" s="34" t="s">
        <v>411</v>
      </c>
      <c r="G79" s="34"/>
      <c r="H79" s="33" t="s">
        <v>99</v>
      </c>
      <c r="I79" s="39">
        <v>511.76</v>
      </c>
      <c r="J79" s="39"/>
      <c r="K79" s="39">
        <v>30</v>
      </c>
      <c r="L79" s="39">
        <f>ROUND(K79*I79,2)</f>
        <v>15352.8</v>
      </c>
      <c r="M79" s="39">
        <f>汇总表!$E$6</f>
        <v>0</v>
      </c>
      <c r="N79" s="39">
        <f t="shared" si="6"/>
        <v>30</v>
      </c>
      <c r="O79" s="47">
        <f t="shared" si="7"/>
        <v>15352.8</v>
      </c>
    </row>
    <row r="80" s="27" customFormat="1" ht="13.8" customHeight="1" spans="1:15">
      <c r="A80" s="32"/>
      <c r="B80" s="33" t="s">
        <v>138</v>
      </c>
      <c r="C80" s="33"/>
      <c r="D80" s="34" t="s">
        <v>139</v>
      </c>
      <c r="E80" s="34"/>
      <c r="F80" s="34"/>
      <c r="G80" s="34"/>
      <c r="H80" s="35"/>
      <c r="I80" s="35"/>
      <c r="J80" s="35"/>
      <c r="K80" s="35"/>
      <c r="L80" s="35"/>
      <c r="M80" s="39"/>
      <c r="N80" s="39"/>
      <c r="O80" s="47"/>
    </row>
    <row r="81" s="27" customFormat="1" ht="116.4" customHeight="1" spans="1:15">
      <c r="A81" s="32">
        <v>1</v>
      </c>
      <c r="B81" s="33" t="s">
        <v>140</v>
      </c>
      <c r="C81" s="33"/>
      <c r="D81" s="34" t="s">
        <v>141</v>
      </c>
      <c r="E81" s="34"/>
      <c r="F81" s="34" t="s">
        <v>412</v>
      </c>
      <c r="G81" s="34"/>
      <c r="H81" s="33" t="s">
        <v>99</v>
      </c>
      <c r="I81" s="39">
        <v>416.89</v>
      </c>
      <c r="J81" s="39"/>
      <c r="K81" s="39">
        <v>28.29</v>
      </c>
      <c r="L81" s="39">
        <v>11793.82</v>
      </c>
      <c r="M81" s="39">
        <f>汇总表!$E$6</f>
        <v>0</v>
      </c>
      <c r="N81" s="39">
        <f t="shared" si="6"/>
        <v>28.29</v>
      </c>
      <c r="O81" s="47">
        <f t="shared" si="7"/>
        <v>11793.82</v>
      </c>
    </row>
    <row r="82" s="27" customFormat="1" ht="105" customHeight="1" spans="1:15">
      <c r="A82" s="32">
        <v>2</v>
      </c>
      <c r="B82" s="33" t="s">
        <v>143</v>
      </c>
      <c r="C82" s="33"/>
      <c r="D82" s="34" t="s">
        <v>144</v>
      </c>
      <c r="E82" s="34"/>
      <c r="F82" s="34" t="s">
        <v>413</v>
      </c>
      <c r="G82" s="34"/>
      <c r="H82" s="33" t="s">
        <v>99</v>
      </c>
      <c r="I82" s="39">
        <v>416.89</v>
      </c>
      <c r="J82" s="39"/>
      <c r="K82" s="39">
        <v>29</v>
      </c>
      <c r="L82" s="39">
        <v>12089.81</v>
      </c>
      <c r="M82" s="39">
        <f>汇总表!$E$6</f>
        <v>0</v>
      </c>
      <c r="N82" s="39">
        <f t="shared" si="6"/>
        <v>29</v>
      </c>
      <c r="O82" s="47">
        <f t="shared" si="7"/>
        <v>12089.81</v>
      </c>
    </row>
    <row r="83" s="27" customFormat="1" ht="13.8" customHeight="1" spans="1:15">
      <c r="A83" s="32"/>
      <c r="B83" s="33" t="s">
        <v>414</v>
      </c>
      <c r="C83" s="33"/>
      <c r="D83" s="34" t="s">
        <v>415</v>
      </c>
      <c r="E83" s="34"/>
      <c r="F83" s="34"/>
      <c r="G83" s="34"/>
      <c r="H83" s="35"/>
      <c r="I83" s="35"/>
      <c r="J83" s="35"/>
      <c r="K83" s="35"/>
      <c r="L83" s="35"/>
      <c r="M83" s="39"/>
      <c r="N83" s="39"/>
      <c r="O83" s="47"/>
    </row>
    <row r="84" s="27" customFormat="1" ht="105" customHeight="1" spans="1:15">
      <c r="A84" s="32">
        <v>1</v>
      </c>
      <c r="B84" s="33" t="s">
        <v>416</v>
      </c>
      <c r="C84" s="33"/>
      <c r="D84" s="34" t="s">
        <v>417</v>
      </c>
      <c r="E84" s="34"/>
      <c r="F84" s="34" t="s">
        <v>418</v>
      </c>
      <c r="G84" s="34"/>
      <c r="H84" s="33" t="s">
        <v>38</v>
      </c>
      <c r="I84" s="39">
        <v>9.23</v>
      </c>
      <c r="J84" s="39"/>
      <c r="K84" s="39">
        <v>41.24</v>
      </c>
      <c r="L84" s="39">
        <v>380.65</v>
      </c>
      <c r="M84" s="39">
        <f>汇总表!$E$6</f>
        <v>0</v>
      </c>
      <c r="N84" s="39">
        <f t="shared" si="6"/>
        <v>41.24</v>
      </c>
      <c r="O84" s="47">
        <f t="shared" si="7"/>
        <v>380.65</v>
      </c>
    </row>
    <row r="85" s="27" customFormat="1" ht="13.8" customHeight="1" spans="1:15">
      <c r="A85" s="32"/>
      <c r="B85" s="33"/>
      <c r="C85" s="33"/>
      <c r="D85" s="34" t="s">
        <v>419</v>
      </c>
      <c r="E85" s="34"/>
      <c r="F85" s="34"/>
      <c r="G85" s="34"/>
      <c r="H85" s="35"/>
      <c r="I85" s="35"/>
      <c r="J85" s="35"/>
      <c r="K85" s="35"/>
      <c r="L85" s="35"/>
      <c r="M85" s="39"/>
      <c r="N85" s="39"/>
      <c r="O85" s="47"/>
    </row>
    <row r="86" s="27" customFormat="1" ht="139.2" customHeight="1" spans="1:15">
      <c r="A86" s="32">
        <v>1</v>
      </c>
      <c r="B86" s="33" t="s">
        <v>420</v>
      </c>
      <c r="C86" s="33"/>
      <c r="D86" s="34" t="s">
        <v>421</v>
      </c>
      <c r="E86" s="34"/>
      <c r="F86" s="34" t="s">
        <v>422</v>
      </c>
      <c r="G86" s="34"/>
      <c r="H86" s="33" t="s">
        <v>42</v>
      </c>
      <c r="I86" s="39">
        <v>40</v>
      </c>
      <c r="J86" s="39"/>
      <c r="K86" s="39">
        <v>270.79</v>
      </c>
      <c r="L86" s="39">
        <v>10831.6</v>
      </c>
      <c r="M86" s="39">
        <f>汇总表!$E$6</f>
        <v>0</v>
      </c>
      <c r="N86" s="39">
        <f t="shared" si="6"/>
        <v>270.79</v>
      </c>
      <c r="O86" s="47">
        <f t="shared" si="7"/>
        <v>10831.6</v>
      </c>
    </row>
    <row r="87" s="27" customFormat="1" ht="150.6" customHeight="1" spans="1:15">
      <c r="A87" s="32">
        <v>2</v>
      </c>
      <c r="B87" s="33" t="s">
        <v>423</v>
      </c>
      <c r="C87" s="33"/>
      <c r="D87" s="34" t="s">
        <v>424</v>
      </c>
      <c r="E87" s="34"/>
      <c r="F87" s="34" t="s">
        <v>425</v>
      </c>
      <c r="G87" s="34"/>
      <c r="H87" s="33" t="s">
        <v>99</v>
      </c>
      <c r="I87" s="39">
        <v>6.1</v>
      </c>
      <c r="J87" s="39"/>
      <c r="K87" s="39">
        <v>800</v>
      </c>
      <c r="L87" s="39">
        <f t="shared" ref="L87:L93" si="8">ROUND(K87*I87,2)</f>
        <v>4880</v>
      </c>
      <c r="M87" s="39">
        <f>汇总表!$E$6</f>
        <v>0</v>
      </c>
      <c r="N87" s="39">
        <f t="shared" si="6"/>
        <v>800</v>
      </c>
      <c r="O87" s="47">
        <f t="shared" si="7"/>
        <v>4880</v>
      </c>
    </row>
    <row r="88" s="27" customFormat="1" ht="105" customHeight="1" spans="1:15">
      <c r="A88" s="32">
        <v>3</v>
      </c>
      <c r="B88" s="33" t="s">
        <v>426</v>
      </c>
      <c r="C88" s="33"/>
      <c r="D88" s="34" t="s">
        <v>427</v>
      </c>
      <c r="E88" s="34"/>
      <c r="F88" s="34" t="s">
        <v>428</v>
      </c>
      <c r="G88" s="34"/>
      <c r="H88" s="33" t="s">
        <v>99</v>
      </c>
      <c r="I88" s="39">
        <v>14.4</v>
      </c>
      <c r="J88" s="39"/>
      <c r="K88" s="39">
        <v>180</v>
      </c>
      <c r="L88" s="39">
        <f t="shared" si="8"/>
        <v>2592</v>
      </c>
      <c r="M88" s="39">
        <f>汇总表!$E$6</f>
        <v>0</v>
      </c>
      <c r="N88" s="39">
        <f t="shared" si="6"/>
        <v>180</v>
      </c>
      <c r="O88" s="47">
        <f t="shared" si="7"/>
        <v>2592</v>
      </c>
    </row>
    <row r="89" s="27" customFormat="1" ht="105" customHeight="1" spans="1:15">
      <c r="A89" s="32">
        <v>4</v>
      </c>
      <c r="B89" s="33" t="s">
        <v>429</v>
      </c>
      <c r="C89" s="33"/>
      <c r="D89" s="34" t="s">
        <v>430</v>
      </c>
      <c r="E89" s="34"/>
      <c r="F89" s="34" t="s">
        <v>431</v>
      </c>
      <c r="G89" s="34"/>
      <c r="H89" s="33" t="s">
        <v>99</v>
      </c>
      <c r="I89" s="39">
        <v>2.8</v>
      </c>
      <c r="J89" s="39"/>
      <c r="K89" s="39">
        <v>170</v>
      </c>
      <c r="L89" s="39">
        <f t="shared" si="8"/>
        <v>476</v>
      </c>
      <c r="M89" s="39">
        <f>汇总表!$E$6</f>
        <v>0</v>
      </c>
      <c r="N89" s="39">
        <f t="shared" si="6"/>
        <v>170</v>
      </c>
      <c r="O89" s="47">
        <f t="shared" si="7"/>
        <v>476</v>
      </c>
    </row>
    <row r="90" s="27" customFormat="1" ht="116.4" customHeight="1" spans="1:15">
      <c r="A90" s="32">
        <v>5</v>
      </c>
      <c r="B90" s="33" t="s">
        <v>432</v>
      </c>
      <c r="C90" s="33"/>
      <c r="D90" s="34" t="s">
        <v>433</v>
      </c>
      <c r="E90" s="34"/>
      <c r="F90" s="34" t="s">
        <v>434</v>
      </c>
      <c r="G90" s="34"/>
      <c r="H90" s="33" t="s">
        <v>42</v>
      </c>
      <c r="I90" s="39">
        <v>7.7</v>
      </c>
      <c r="J90" s="39"/>
      <c r="K90" s="39">
        <v>320</v>
      </c>
      <c r="L90" s="39">
        <f t="shared" si="8"/>
        <v>2464</v>
      </c>
      <c r="M90" s="39">
        <f>汇总表!$E$6</f>
        <v>0</v>
      </c>
      <c r="N90" s="39">
        <f t="shared" si="6"/>
        <v>320</v>
      </c>
      <c r="O90" s="47">
        <f t="shared" si="7"/>
        <v>2464</v>
      </c>
    </row>
    <row r="91" s="27" customFormat="1" ht="93.6" customHeight="1" spans="1:15">
      <c r="A91" s="32">
        <v>6</v>
      </c>
      <c r="B91" s="33" t="s">
        <v>435</v>
      </c>
      <c r="C91" s="33"/>
      <c r="D91" s="34" t="s">
        <v>436</v>
      </c>
      <c r="E91" s="34"/>
      <c r="F91" s="34" t="s">
        <v>437</v>
      </c>
      <c r="G91" s="34"/>
      <c r="H91" s="33" t="s">
        <v>42</v>
      </c>
      <c r="I91" s="39">
        <v>15</v>
      </c>
      <c r="J91" s="39"/>
      <c r="K91" s="39">
        <v>180</v>
      </c>
      <c r="L91" s="39">
        <f t="shared" si="8"/>
        <v>2700</v>
      </c>
      <c r="M91" s="39">
        <f>汇总表!$E$6</f>
        <v>0</v>
      </c>
      <c r="N91" s="39">
        <f t="shared" si="6"/>
        <v>180</v>
      </c>
      <c r="O91" s="47">
        <f t="shared" si="7"/>
        <v>2700</v>
      </c>
    </row>
    <row r="92" s="27" customFormat="1" ht="48" customHeight="1" spans="1:15">
      <c r="A92" s="32">
        <v>7</v>
      </c>
      <c r="B92" s="33" t="s">
        <v>132</v>
      </c>
      <c r="C92" s="33"/>
      <c r="D92" s="34" t="s">
        <v>438</v>
      </c>
      <c r="E92" s="34"/>
      <c r="F92" s="34" t="s">
        <v>134</v>
      </c>
      <c r="G92" s="34"/>
      <c r="H92" s="33" t="s">
        <v>42</v>
      </c>
      <c r="I92" s="39">
        <v>30</v>
      </c>
      <c r="J92" s="39"/>
      <c r="K92" s="39">
        <v>150</v>
      </c>
      <c r="L92" s="39">
        <f t="shared" si="8"/>
        <v>4500</v>
      </c>
      <c r="M92" s="39">
        <f>汇总表!$E$6</f>
        <v>0</v>
      </c>
      <c r="N92" s="39">
        <f t="shared" si="6"/>
        <v>150</v>
      </c>
      <c r="O92" s="47">
        <f t="shared" si="7"/>
        <v>4500</v>
      </c>
    </row>
    <row r="93" s="27" customFormat="1" ht="48" customHeight="1" spans="1:15">
      <c r="A93" s="32">
        <v>8</v>
      </c>
      <c r="B93" s="33" t="s">
        <v>439</v>
      </c>
      <c r="C93" s="33"/>
      <c r="D93" s="34" t="s">
        <v>133</v>
      </c>
      <c r="E93" s="34"/>
      <c r="F93" s="34" t="s">
        <v>134</v>
      </c>
      <c r="G93" s="34"/>
      <c r="H93" s="33" t="s">
        <v>42</v>
      </c>
      <c r="I93" s="39">
        <v>100</v>
      </c>
      <c r="J93" s="39"/>
      <c r="K93" s="39">
        <v>8</v>
      </c>
      <c r="L93" s="39">
        <f t="shared" si="8"/>
        <v>800</v>
      </c>
      <c r="M93" s="39">
        <f>汇总表!$E$6</f>
        <v>0</v>
      </c>
      <c r="N93" s="39">
        <f t="shared" si="6"/>
        <v>8</v>
      </c>
      <c r="O93" s="47">
        <f t="shared" si="7"/>
        <v>800</v>
      </c>
    </row>
    <row r="94" s="27" customFormat="1" ht="13.8" customHeight="1" spans="1:15">
      <c r="A94" s="32"/>
      <c r="B94" s="33"/>
      <c r="C94" s="33"/>
      <c r="D94" s="34" t="s">
        <v>440</v>
      </c>
      <c r="E94" s="34"/>
      <c r="F94" s="34"/>
      <c r="G94" s="34"/>
      <c r="H94" s="35"/>
      <c r="I94" s="35"/>
      <c r="J94" s="35"/>
      <c r="K94" s="35"/>
      <c r="L94" s="35"/>
      <c r="M94" s="39"/>
      <c r="N94" s="39"/>
      <c r="O94" s="47"/>
    </row>
    <row r="95" s="27" customFormat="1" ht="139.2" customHeight="1" spans="1:15">
      <c r="A95" s="32">
        <v>1</v>
      </c>
      <c r="B95" s="33" t="s">
        <v>441</v>
      </c>
      <c r="C95" s="33"/>
      <c r="D95" s="34" t="s">
        <v>442</v>
      </c>
      <c r="E95" s="34"/>
      <c r="F95" s="34" t="s">
        <v>443</v>
      </c>
      <c r="G95" s="34"/>
      <c r="H95" s="33" t="s">
        <v>42</v>
      </c>
      <c r="I95" s="39">
        <v>37.2</v>
      </c>
      <c r="J95" s="39"/>
      <c r="K95" s="39">
        <v>45</v>
      </c>
      <c r="L95" s="39">
        <f>ROUND(K95*I95,2)</f>
        <v>1674</v>
      </c>
      <c r="M95" s="39">
        <f>汇总表!$E$6</f>
        <v>0</v>
      </c>
      <c r="N95" s="39">
        <f t="shared" si="6"/>
        <v>45</v>
      </c>
      <c r="O95" s="47">
        <f t="shared" si="7"/>
        <v>1674</v>
      </c>
    </row>
    <row r="96" s="27" customFormat="1" ht="70.8" customHeight="1" spans="1:15">
      <c r="A96" s="32">
        <v>2</v>
      </c>
      <c r="B96" s="33" t="s">
        <v>444</v>
      </c>
      <c r="C96" s="33"/>
      <c r="D96" s="34" t="s">
        <v>445</v>
      </c>
      <c r="E96" s="34"/>
      <c r="F96" s="34" t="s">
        <v>446</v>
      </c>
      <c r="G96" s="34"/>
      <c r="H96" s="33" t="s">
        <v>83</v>
      </c>
      <c r="I96" s="39">
        <v>4</v>
      </c>
      <c r="J96" s="39"/>
      <c r="K96" s="39">
        <v>78.03</v>
      </c>
      <c r="L96" s="39">
        <v>312.12</v>
      </c>
      <c r="M96" s="39">
        <f>汇总表!$E$6</f>
        <v>0</v>
      </c>
      <c r="N96" s="39">
        <f t="shared" si="6"/>
        <v>78.03</v>
      </c>
      <c r="O96" s="47">
        <f t="shared" si="7"/>
        <v>312.12</v>
      </c>
    </row>
    <row r="97" s="27" customFormat="1" ht="139.2" customHeight="1" spans="1:15">
      <c r="A97" s="32">
        <v>3</v>
      </c>
      <c r="B97" s="33" t="s">
        <v>447</v>
      </c>
      <c r="C97" s="33"/>
      <c r="D97" s="34" t="s">
        <v>448</v>
      </c>
      <c r="E97" s="34"/>
      <c r="F97" s="34" t="s">
        <v>449</v>
      </c>
      <c r="G97" s="34"/>
      <c r="H97" s="33" t="s">
        <v>42</v>
      </c>
      <c r="I97" s="39">
        <v>24.8</v>
      </c>
      <c r="J97" s="39"/>
      <c r="K97" s="39">
        <v>28</v>
      </c>
      <c r="L97" s="39">
        <f>ROUND(I97*K97,2)</f>
        <v>694.4</v>
      </c>
      <c r="M97" s="39">
        <f>汇总表!$E$6</f>
        <v>0</v>
      </c>
      <c r="N97" s="39">
        <f t="shared" si="6"/>
        <v>28</v>
      </c>
      <c r="O97" s="47">
        <f t="shared" si="7"/>
        <v>694.4</v>
      </c>
    </row>
    <row r="98" s="27" customFormat="1" ht="139.2" customHeight="1" spans="1:15">
      <c r="A98" s="32">
        <v>4</v>
      </c>
      <c r="B98" s="33" t="s">
        <v>450</v>
      </c>
      <c r="C98" s="33"/>
      <c r="D98" s="34" t="s">
        <v>451</v>
      </c>
      <c r="E98" s="34"/>
      <c r="F98" s="34" t="s">
        <v>452</v>
      </c>
      <c r="G98" s="34"/>
      <c r="H98" s="33" t="s">
        <v>42</v>
      </c>
      <c r="I98" s="39">
        <v>12.3</v>
      </c>
      <c r="J98" s="39"/>
      <c r="K98" s="39">
        <v>28</v>
      </c>
      <c r="L98" s="39">
        <f>ROUND(K98*I98,2)</f>
        <v>344.4</v>
      </c>
      <c r="M98" s="39">
        <f>汇总表!$E$6</f>
        <v>0</v>
      </c>
      <c r="N98" s="39">
        <f t="shared" si="6"/>
        <v>28</v>
      </c>
      <c r="O98" s="47">
        <f t="shared" si="7"/>
        <v>344.4</v>
      </c>
    </row>
    <row r="99" s="27" customFormat="1" ht="139.2" customHeight="1" spans="1:15">
      <c r="A99" s="32">
        <v>5</v>
      </c>
      <c r="B99" s="33" t="s">
        <v>453</v>
      </c>
      <c r="C99" s="33"/>
      <c r="D99" s="34" t="s">
        <v>454</v>
      </c>
      <c r="E99" s="34"/>
      <c r="F99" s="34" t="s">
        <v>455</v>
      </c>
      <c r="G99" s="34"/>
      <c r="H99" s="33" t="s">
        <v>42</v>
      </c>
      <c r="I99" s="39">
        <v>6.5</v>
      </c>
      <c r="J99" s="39"/>
      <c r="K99" s="39">
        <v>38</v>
      </c>
      <c r="L99" s="39">
        <f>ROUND(K99*I99,2)</f>
        <v>247</v>
      </c>
      <c r="M99" s="39">
        <f>汇总表!$E$6</f>
        <v>0</v>
      </c>
      <c r="N99" s="39">
        <f t="shared" si="6"/>
        <v>38</v>
      </c>
      <c r="O99" s="47">
        <f t="shared" si="7"/>
        <v>247</v>
      </c>
    </row>
    <row r="100" s="27" customFormat="1" ht="139.2" customHeight="1" spans="1:15">
      <c r="A100" s="32">
        <v>6</v>
      </c>
      <c r="B100" s="33" t="s">
        <v>456</v>
      </c>
      <c r="C100" s="33"/>
      <c r="D100" s="34" t="s">
        <v>457</v>
      </c>
      <c r="E100" s="34"/>
      <c r="F100" s="34" t="s">
        <v>458</v>
      </c>
      <c r="G100" s="34"/>
      <c r="H100" s="33" t="s">
        <v>42</v>
      </c>
      <c r="I100" s="39">
        <v>46.3</v>
      </c>
      <c r="J100" s="39"/>
      <c r="K100" s="39">
        <v>50</v>
      </c>
      <c r="L100" s="39">
        <f>ROUND(K100*I100,2)</f>
        <v>2315</v>
      </c>
      <c r="M100" s="39">
        <f>汇总表!$E$6</f>
        <v>0</v>
      </c>
      <c r="N100" s="39">
        <f t="shared" si="6"/>
        <v>50</v>
      </c>
      <c r="O100" s="47">
        <f t="shared" si="7"/>
        <v>2315</v>
      </c>
    </row>
    <row r="101" s="27" customFormat="1" ht="162" customHeight="1" spans="1:15">
      <c r="A101" s="32">
        <v>7</v>
      </c>
      <c r="B101" s="33" t="s">
        <v>459</v>
      </c>
      <c r="C101" s="33"/>
      <c r="D101" s="34" t="s">
        <v>460</v>
      </c>
      <c r="E101" s="34"/>
      <c r="F101" s="34" t="s">
        <v>461</v>
      </c>
      <c r="G101" s="34"/>
      <c r="H101" s="33" t="s">
        <v>42</v>
      </c>
      <c r="I101" s="39">
        <v>12.5</v>
      </c>
      <c r="J101" s="39"/>
      <c r="K101" s="39">
        <v>56.14</v>
      </c>
      <c r="L101" s="39">
        <v>701.75</v>
      </c>
      <c r="M101" s="39">
        <f>汇总表!$E$6</f>
        <v>0</v>
      </c>
      <c r="N101" s="39">
        <f t="shared" si="6"/>
        <v>56.14</v>
      </c>
      <c r="O101" s="47">
        <f t="shared" si="7"/>
        <v>701.75</v>
      </c>
    </row>
    <row r="102" s="27" customFormat="1" ht="162" customHeight="1" spans="1:15">
      <c r="A102" s="32">
        <v>8</v>
      </c>
      <c r="B102" s="33" t="s">
        <v>462</v>
      </c>
      <c r="C102" s="33"/>
      <c r="D102" s="34" t="s">
        <v>463</v>
      </c>
      <c r="E102" s="34"/>
      <c r="F102" s="34" t="s">
        <v>464</v>
      </c>
      <c r="G102" s="34"/>
      <c r="H102" s="33" t="s">
        <v>42</v>
      </c>
      <c r="I102" s="39">
        <v>18.9</v>
      </c>
      <c r="J102" s="39"/>
      <c r="K102" s="39">
        <v>44.31</v>
      </c>
      <c r="L102" s="39">
        <v>837.46</v>
      </c>
      <c r="M102" s="39">
        <f>汇总表!$E$6</f>
        <v>0</v>
      </c>
      <c r="N102" s="39">
        <f t="shared" si="6"/>
        <v>44.31</v>
      </c>
      <c r="O102" s="47">
        <f t="shared" si="7"/>
        <v>837.46</v>
      </c>
    </row>
    <row r="103" s="27" customFormat="1" ht="162" customHeight="1" spans="1:15">
      <c r="A103" s="32">
        <v>9</v>
      </c>
      <c r="B103" s="33" t="s">
        <v>465</v>
      </c>
      <c r="C103" s="33"/>
      <c r="D103" s="34" t="s">
        <v>466</v>
      </c>
      <c r="E103" s="34"/>
      <c r="F103" s="34" t="s">
        <v>467</v>
      </c>
      <c r="G103" s="34"/>
      <c r="H103" s="33" t="s">
        <v>42</v>
      </c>
      <c r="I103" s="39">
        <v>18.2</v>
      </c>
      <c r="J103" s="39"/>
      <c r="K103" s="39">
        <v>36.41</v>
      </c>
      <c r="L103" s="39">
        <v>662.66</v>
      </c>
      <c r="M103" s="39">
        <f>汇总表!$E$6</f>
        <v>0</v>
      </c>
      <c r="N103" s="39">
        <f t="shared" ref="N103:N134" si="9">ROUND((100-M103)*K103/100,2)</f>
        <v>36.41</v>
      </c>
      <c r="O103" s="47">
        <f t="shared" ref="O103:O134" si="10">ROUND(I103*N103,2)</f>
        <v>662.66</v>
      </c>
    </row>
    <row r="104" s="27" customFormat="1" ht="162" customHeight="1" spans="1:15">
      <c r="A104" s="32">
        <v>10</v>
      </c>
      <c r="B104" s="33" t="s">
        <v>468</v>
      </c>
      <c r="C104" s="33"/>
      <c r="D104" s="34" t="s">
        <v>469</v>
      </c>
      <c r="E104" s="34"/>
      <c r="F104" s="34" t="s">
        <v>470</v>
      </c>
      <c r="G104" s="34"/>
      <c r="H104" s="33" t="s">
        <v>42</v>
      </c>
      <c r="I104" s="39">
        <v>17.5</v>
      </c>
      <c r="J104" s="39"/>
      <c r="K104" s="39">
        <v>31.57</v>
      </c>
      <c r="L104" s="39">
        <v>552.48</v>
      </c>
      <c r="M104" s="39">
        <f>汇总表!$E$6</f>
        <v>0</v>
      </c>
      <c r="N104" s="39">
        <f t="shared" si="9"/>
        <v>31.57</v>
      </c>
      <c r="O104" s="47">
        <f t="shared" si="10"/>
        <v>552.48</v>
      </c>
    </row>
    <row r="105" s="27" customFormat="1" ht="162" customHeight="1" spans="1:15">
      <c r="A105" s="32">
        <v>11</v>
      </c>
      <c r="B105" s="33" t="s">
        <v>471</v>
      </c>
      <c r="C105" s="33"/>
      <c r="D105" s="34" t="s">
        <v>472</v>
      </c>
      <c r="E105" s="34"/>
      <c r="F105" s="34" t="s">
        <v>473</v>
      </c>
      <c r="G105" s="34"/>
      <c r="H105" s="33" t="s">
        <v>42</v>
      </c>
      <c r="I105" s="39">
        <v>18</v>
      </c>
      <c r="J105" s="39"/>
      <c r="K105" s="39">
        <v>27.49</v>
      </c>
      <c r="L105" s="39">
        <v>494.82</v>
      </c>
      <c r="M105" s="39">
        <f>汇总表!$E$6</f>
        <v>0</v>
      </c>
      <c r="N105" s="39">
        <f t="shared" si="9"/>
        <v>27.49</v>
      </c>
      <c r="O105" s="47">
        <f t="shared" si="10"/>
        <v>494.82</v>
      </c>
    </row>
    <row r="106" s="27" customFormat="1" ht="93.6" customHeight="1" spans="1:15">
      <c r="A106" s="32">
        <v>12</v>
      </c>
      <c r="B106" s="33" t="s">
        <v>474</v>
      </c>
      <c r="C106" s="33"/>
      <c r="D106" s="34" t="s">
        <v>475</v>
      </c>
      <c r="E106" s="34"/>
      <c r="F106" s="34" t="s">
        <v>476</v>
      </c>
      <c r="G106" s="34"/>
      <c r="H106" s="33" t="s">
        <v>83</v>
      </c>
      <c r="I106" s="39">
        <v>4</v>
      </c>
      <c r="J106" s="39"/>
      <c r="K106" s="39">
        <v>60.25</v>
      </c>
      <c r="L106" s="39">
        <v>241</v>
      </c>
      <c r="M106" s="39">
        <f>汇总表!$E$6</f>
        <v>0</v>
      </c>
      <c r="N106" s="39">
        <f t="shared" si="9"/>
        <v>60.25</v>
      </c>
      <c r="O106" s="47">
        <f t="shared" si="10"/>
        <v>241</v>
      </c>
    </row>
    <row r="107" s="27" customFormat="1" ht="93.6" customHeight="1" spans="1:15">
      <c r="A107" s="32">
        <v>13</v>
      </c>
      <c r="B107" s="33" t="s">
        <v>477</v>
      </c>
      <c r="C107" s="33"/>
      <c r="D107" s="34" t="s">
        <v>478</v>
      </c>
      <c r="E107" s="34"/>
      <c r="F107" s="34" t="s">
        <v>479</v>
      </c>
      <c r="G107" s="34"/>
      <c r="H107" s="33" t="s">
        <v>83</v>
      </c>
      <c r="I107" s="39">
        <v>2</v>
      </c>
      <c r="J107" s="39"/>
      <c r="K107" s="39">
        <v>69.44</v>
      </c>
      <c r="L107" s="39">
        <v>138.88</v>
      </c>
      <c r="M107" s="39">
        <f>汇总表!$E$6</f>
        <v>0</v>
      </c>
      <c r="N107" s="39">
        <f t="shared" si="9"/>
        <v>69.44</v>
      </c>
      <c r="O107" s="47">
        <f t="shared" si="10"/>
        <v>138.88</v>
      </c>
    </row>
    <row r="108" s="27" customFormat="1" ht="93.6" customHeight="1" spans="1:15">
      <c r="A108" s="32">
        <v>14</v>
      </c>
      <c r="B108" s="33" t="s">
        <v>480</v>
      </c>
      <c r="C108" s="33"/>
      <c r="D108" s="34" t="s">
        <v>481</v>
      </c>
      <c r="E108" s="34"/>
      <c r="F108" s="34" t="s">
        <v>482</v>
      </c>
      <c r="G108" s="34"/>
      <c r="H108" s="33" t="s">
        <v>83</v>
      </c>
      <c r="I108" s="39">
        <v>1</v>
      </c>
      <c r="J108" s="39"/>
      <c r="K108" s="39">
        <v>200.23</v>
      </c>
      <c r="L108" s="39">
        <v>200.23</v>
      </c>
      <c r="M108" s="39">
        <f>汇总表!$E$6</f>
        <v>0</v>
      </c>
      <c r="N108" s="39">
        <f t="shared" si="9"/>
        <v>200.23</v>
      </c>
      <c r="O108" s="47">
        <f t="shared" si="10"/>
        <v>200.23</v>
      </c>
    </row>
    <row r="109" s="27" customFormat="1" ht="59.4" customHeight="1" spans="1:15">
      <c r="A109" s="32">
        <v>15</v>
      </c>
      <c r="B109" s="33" t="s">
        <v>483</v>
      </c>
      <c r="C109" s="33"/>
      <c r="D109" s="34" t="s">
        <v>484</v>
      </c>
      <c r="E109" s="34"/>
      <c r="F109" s="34" t="s">
        <v>485</v>
      </c>
      <c r="G109" s="34"/>
      <c r="H109" s="33" t="s">
        <v>83</v>
      </c>
      <c r="I109" s="39">
        <v>1</v>
      </c>
      <c r="J109" s="39"/>
      <c r="K109" s="39">
        <v>125</v>
      </c>
      <c r="L109" s="39">
        <v>125</v>
      </c>
      <c r="M109" s="39">
        <f>汇总表!$E$6</f>
        <v>0</v>
      </c>
      <c r="N109" s="39">
        <f t="shared" si="9"/>
        <v>125</v>
      </c>
      <c r="O109" s="47">
        <f t="shared" si="10"/>
        <v>125</v>
      </c>
    </row>
    <row r="110" s="27" customFormat="1" ht="70.8" customHeight="1" spans="1:15">
      <c r="A110" s="32">
        <v>16</v>
      </c>
      <c r="B110" s="33" t="s">
        <v>486</v>
      </c>
      <c r="C110" s="33"/>
      <c r="D110" s="34" t="s">
        <v>487</v>
      </c>
      <c r="E110" s="34"/>
      <c r="F110" s="34" t="s">
        <v>488</v>
      </c>
      <c r="G110" s="34"/>
      <c r="H110" s="33" t="s">
        <v>83</v>
      </c>
      <c r="I110" s="39">
        <v>4</v>
      </c>
      <c r="J110" s="39"/>
      <c r="K110" s="39">
        <v>60.23</v>
      </c>
      <c r="L110" s="39">
        <v>240.92</v>
      </c>
      <c r="M110" s="39">
        <f>汇总表!$E$6</f>
        <v>0</v>
      </c>
      <c r="N110" s="39">
        <f t="shared" si="9"/>
        <v>60.23</v>
      </c>
      <c r="O110" s="47">
        <f t="shared" si="10"/>
        <v>240.92</v>
      </c>
    </row>
    <row r="111" s="27" customFormat="1" ht="93.6" customHeight="1" spans="1:15">
      <c r="A111" s="32">
        <v>17</v>
      </c>
      <c r="B111" s="33" t="s">
        <v>489</v>
      </c>
      <c r="C111" s="33"/>
      <c r="D111" s="34" t="s">
        <v>490</v>
      </c>
      <c r="E111" s="34"/>
      <c r="F111" s="34" t="s">
        <v>491</v>
      </c>
      <c r="G111" s="34"/>
      <c r="H111" s="33" t="s">
        <v>83</v>
      </c>
      <c r="I111" s="39">
        <v>1</v>
      </c>
      <c r="J111" s="39"/>
      <c r="K111" s="39">
        <v>60.76</v>
      </c>
      <c r="L111" s="39">
        <v>60.76</v>
      </c>
      <c r="M111" s="39">
        <f>汇总表!$E$6</f>
        <v>0</v>
      </c>
      <c r="N111" s="39">
        <f t="shared" si="9"/>
        <v>60.76</v>
      </c>
      <c r="O111" s="47">
        <f t="shared" si="10"/>
        <v>60.76</v>
      </c>
    </row>
    <row r="112" s="27" customFormat="1" ht="105" customHeight="1" spans="1:15">
      <c r="A112" s="32">
        <v>18</v>
      </c>
      <c r="B112" s="33" t="s">
        <v>492</v>
      </c>
      <c r="C112" s="33"/>
      <c r="D112" s="34" t="s">
        <v>493</v>
      </c>
      <c r="E112" s="34"/>
      <c r="F112" s="34" t="s">
        <v>494</v>
      </c>
      <c r="G112" s="34"/>
      <c r="H112" s="33" t="s">
        <v>83</v>
      </c>
      <c r="I112" s="39">
        <v>1</v>
      </c>
      <c r="J112" s="39"/>
      <c r="K112" s="39">
        <v>44.13</v>
      </c>
      <c r="L112" s="39">
        <v>44.13</v>
      </c>
      <c r="M112" s="39">
        <f>汇总表!$E$6</f>
        <v>0</v>
      </c>
      <c r="N112" s="39">
        <f t="shared" si="9"/>
        <v>44.13</v>
      </c>
      <c r="O112" s="47">
        <f t="shared" si="10"/>
        <v>44.13</v>
      </c>
    </row>
    <row r="113" s="27" customFormat="1" ht="105" customHeight="1" spans="1:15">
      <c r="A113" s="32">
        <v>19</v>
      </c>
      <c r="B113" s="33" t="s">
        <v>495</v>
      </c>
      <c r="C113" s="33"/>
      <c r="D113" s="34" t="s">
        <v>496</v>
      </c>
      <c r="E113" s="34"/>
      <c r="F113" s="34" t="s">
        <v>497</v>
      </c>
      <c r="G113" s="34"/>
      <c r="H113" s="33" t="s">
        <v>83</v>
      </c>
      <c r="I113" s="39">
        <v>1</v>
      </c>
      <c r="J113" s="39"/>
      <c r="K113" s="39">
        <v>668.93</v>
      </c>
      <c r="L113" s="39">
        <v>668.93</v>
      </c>
      <c r="M113" s="39">
        <f>汇总表!$E$6</f>
        <v>0</v>
      </c>
      <c r="N113" s="39">
        <f t="shared" si="9"/>
        <v>668.93</v>
      </c>
      <c r="O113" s="47">
        <f t="shared" si="10"/>
        <v>668.93</v>
      </c>
    </row>
    <row r="114" s="27" customFormat="1" ht="82.2" customHeight="1" spans="1:15">
      <c r="A114" s="32">
        <v>20</v>
      </c>
      <c r="B114" s="33" t="s">
        <v>498</v>
      </c>
      <c r="C114" s="33"/>
      <c r="D114" s="34" t="s">
        <v>499</v>
      </c>
      <c r="E114" s="34"/>
      <c r="F114" s="34" t="s">
        <v>500</v>
      </c>
      <c r="G114" s="34"/>
      <c r="H114" s="33" t="s">
        <v>501</v>
      </c>
      <c r="I114" s="39">
        <v>8</v>
      </c>
      <c r="J114" s="39"/>
      <c r="K114" s="39">
        <v>206.09</v>
      </c>
      <c r="L114" s="39">
        <v>1648.72</v>
      </c>
      <c r="M114" s="39">
        <f>汇总表!$E$6</f>
        <v>0</v>
      </c>
      <c r="N114" s="39">
        <f t="shared" si="9"/>
        <v>206.09</v>
      </c>
      <c r="O114" s="47">
        <f t="shared" si="10"/>
        <v>1648.72</v>
      </c>
    </row>
    <row r="115" s="27" customFormat="1" ht="82.2" customHeight="1" spans="1:15">
      <c r="A115" s="32">
        <v>21</v>
      </c>
      <c r="B115" s="33" t="s">
        <v>502</v>
      </c>
      <c r="C115" s="33"/>
      <c r="D115" s="34" t="s">
        <v>503</v>
      </c>
      <c r="E115" s="34"/>
      <c r="F115" s="34" t="s">
        <v>500</v>
      </c>
      <c r="G115" s="34"/>
      <c r="H115" s="33" t="s">
        <v>501</v>
      </c>
      <c r="I115" s="39">
        <v>4</v>
      </c>
      <c r="J115" s="39"/>
      <c r="K115" s="39">
        <v>191.25</v>
      </c>
      <c r="L115" s="39">
        <v>765</v>
      </c>
      <c r="M115" s="39">
        <f>汇总表!$E$6</f>
        <v>0</v>
      </c>
      <c r="N115" s="39">
        <f t="shared" si="9"/>
        <v>191.25</v>
      </c>
      <c r="O115" s="47">
        <f t="shared" si="10"/>
        <v>765</v>
      </c>
    </row>
    <row r="116" s="27" customFormat="1" ht="82.2" customHeight="1" spans="1:15">
      <c r="A116" s="32">
        <v>22</v>
      </c>
      <c r="B116" s="33" t="s">
        <v>504</v>
      </c>
      <c r="C116" s="33"/>
      <c r="D116" s="34" t="s">
        <v>505</v>
      </c>
      <c r="E116" s="34"/>
      <c r="F116" s="34" t="s">
        <v>506</v>
      </c>
      <c r="G116" s="34"/>
      <c r="H116" s="33" t="s">
        <v>501</v>
      </c>
      <c r="I116" s="39">
        <v>2</v>
      </c>
      <c r="J116" s="39"/>
      <c r="K116" s="39">
        <v>207.93</v>
      </c>
      <c r="L116" s="39">
        <v>415.86</v>
      </c>
      <c r="M116" s="39">
        <f>汇总表!$E$6</f>
        <v>0</v>
      </c>
      <c r="N116" s="39">
        <f t="shared" si="9"/>
        <v>207.93</v>
      </c>
      <c r="O116" s="47">
        <f t="shared" si="10"/>
        <v>415.86</v>
      </c>
    </row>
    <row r="117" s="27" customFormat="1" ht="70.8" customHeight="1" spans="1:15">
      <c r="A117" s="32">
        <v>23</v>
      </c>
      <c r="B117" s="33" t="s">
        <v>507</v>
      </c>
      <c r="C117" s="33"/>
      <c r="D117" s="34" t="s">
        <v>508</v>
      </c>
      <c r="E117" s="34"/>
      <c r="F117" s="34" t="s">
        <v>509</v>
      </c>
      <c r="G117" s="34"/>
      <c r="H117" s="33" t="s">
        <v>501</v>
      </c>
      <c r="I117" s="39">
        <v>1</v>
      </c>
      <c r="J117" s="39"/>
      <c r="K117" s="39">
        <v>103.47</v>
      </c>
      <c r="L117" s="39">
        <v>103.47</v>
      </c>
      <c r="M117" s="39">
        <f>汇总表!$E$6</f>
        <v>0</v>
      </c>
      <c r="N117" s="39">
        <f t="shared" si="9"/>
        <v>103.47</v>
      </c>
      <c r="O117" s="47">
        <f t="shared" si="10"/>
        <v>103.47</v>
      </c>
    </row>
    <row r="118" s="27" customFormat="1" ht="116.4" customHeight="1" spans="1:15">
      <c r="A118" s="32">
        <v>24</v>
      </c>
      <c r="B118" s="33" t="s">
        <v>245</v>
      </c>
      <c r="C118" s="33"/>
      <c r="D118" s="34" t="s">
        <v>212</v>
      </c>
      <c r="E118" s="34"/>
      <c r="F118" s="34" t="s">
        <v>213</v>
      </c>
      <c r="G118" s="34"/>
      <c r="H118" s="33" t="s">
        <v>38</v>
      </c>
      <c r="I118" s="39">
        <v>3.5</v>
      </c>
      <c r="J118" s="39"/>
      <c r="K118" s="39">
        <v>35.88</v>
      </c>
      <c r="L118" s="39">
        <v>125.58</v>
      </c>
      <c r="M118" s="39">
        <f>汇总表!$E$6</f>
        <v>0</v>
      </c>
      <c r="N118" s="39">
        <f t="shared" si="9"/>
        <v>35.88</v>
      </c>
      <c r="O118" s="47">
        <f t="shared" si="10"/>
        <v>125.58</v>
      </c>
    </row>
    <row r="119" s="27" customFormat="1" ht="93.6" customHeight="1" spans="1:15">
      <c r="A119" s="32">
        <v>25</v>
      </c>
      <c r="B119" s="33" t="s">
        <v>247</v>
      </c>
      <c r="C119" s="33"/>
      <c r="D119" s="34" t="s">
        <v>215</v>
      </c>
      <c r="E119" s="34"/>
      <c r="F119" s="34" t="s">
        <v>510</v>
      </c>
      <c r="G119" s="34"/>
      <c r="H119" s="33" t="s">
        <v>38</v>
      </c>
      <c r="I119" s="39">
        <v>3.5</v>
      </c>
      <c r="J119" s="39"/>
      <c r="K119" s="39">
        <v>5.88</v>
      </c>
      <c r="L119" s="39">
        <v>20.58</v>
      </c>
      <c r="M119" s="39">
        <f>汇总表!$E$6</f>
        <v>0</v>
      </c>
      <c r="N119" s="39">
        <f t="shared" si="9"/>
        <v>5.88</v>
      </c>
      <c r="O119" s="47">
        <f t="shared" si="10"/>
        <v>20.58</v>
      </c>
    </row>
    <row r="120" s="27" customFormat="1" ht="13.8" customHeight="1" spans="1:15">
      <c r="A120" s="32"/>
      <c r="B120" s="33"/>
      <c r="C120" s="33"/>
      <c r="D120" s="34" t="s">
        <v>511</v>
      </c>
      <c r="E120" s="34"/>
      <c r="F120" s="34"/>
      <c r="G120" s="34"/>
      <c r="H120" s="35"/>
      <c r="I120" s="35"/>
      <c r="J120" s="35"/>
      <c r="K120" s="35"/>
      <c r="L120" s="35"/>
      <c r="M120" s="39"/>
      <c r="N120" s="39"/>
      <c r="O120" s="47"/>
    </row>
    <row r="121" s="27" customFormat="1" ht="70.8" customHeight="1" spans="1:15">
      <c r="A121" s="32">
        <v>1</v>
      </c>
      <c r="B121" s="33" t="s">
        <v>512</v>
      </c>
      <c r="C121" s="33"/>
      <c r="D121" s="34" t="s">
        <v>513</v>
      </c>
      <c r="E121" s="34"/>
      <c r="F121" s="34" t="s">
        <v>514</v>
      </c>
      <c r="G121" s="34"/>
      <c r="H121" s="33" t="s">
        <v>162</v>
      </c>
      <c r="I121" s="39">
        <v>1</v>
      </c>
      <c r="J121" s="39"/>
      <c r="K121" s="39">
        <v>800</v>
      </c>
      <c r="L121" s="39">
        <f>ROUND(K121*I121,2)</f>
        <v>800</v>
      </c>
      <c r="M121" s="39">
        <f>汇总表!$E$6</f>
        <v>0</v>
      </c>
      <c r="N121" s="39">
        <f t="shared" si="9"/>
        <v>800</v>
      </c>
      <c r="O121" s="47">
        <f t="shared" si="10"/>
        <v>800</v>
      </c>
    </row>
    <row r="122" s="27" customFormat="1" ht="150.6" customHeight="1" spans="1:15">
      <c r="A122" s="32">
        <v>2</v>
      </c>
      <c r="B122" s="33" t="s">
        <v>515</v>
      </c>
      <c r="C122" s="33"/>
      <c r="D122" s="34" t="s">
        <v>516</v>
      </c>
      <c r="E122" s="34"/>
      <c r="F122" s="34" t="s">
        <v>517</v>
      </c>
      <c r="G122" s="34"/>
      <c r="H122" s="33" t="s">
        <v>42</v>
      </c>
      <c r="I122" s="39">
        <v>25</v>
      </c>
      <c r="J122" s="39"/>
      <c r="K122" s="39">
        <v>88.53</v>
      </c>
      <c r="L122" s="39">
        <v>2213.25</v>
      </c>
      <c r="M122" s="39">
        <f>汇总表!$E$6</f>
        <v>0</v>
      </c>
      <c r="N122" s="39">
        <f t="shared" si="9"/>
        <v>88.53</v>
      </c>
      <c r="O122" s="47">
        <f t="shared" si="10"/>
        <v>2213.25</v>
      </c>
    </row>
    <row r="123" s="27" customFormat="1" ht="150.6" customHeight="1" spans="1:15">
      <c r="A123" s="32">
        <v>3</v>
      </c>
      <c r="B123" s="33" t="s">
        <v>518</v>
      </c>
      <c r="C123" s="33"/>
      <c r="D123" s="34" t="s">
        <v>519</v>
      </c>
      <c r="E123" s="34"/>
      <c r="F123" s="34" t="s">
        <v>520</v>
      </c>
      <c r="G123" s="34"/>
      <c r="H123" s="33" t="s">
        <v>42</v>
      </c>
      <c r="I123" s="39">
        <v>75</v>
      </c>
      <c r="J123" s="39"/>
      <c r="K123" s="39">
        <v>46.93</v>
      </c>
      <c r="L123" s="39">
        <v>3519.75</v>
      </c>
      <c r="M123" s="39">
        <f>汇总表!$E$6</f>
        <v>0</v>
      </c>
      <c r="N123" s="39">
        <f t="shared" si="9"/>
        <v>46.93</v>
      </c>
      <c r="O123" s="47">
        <f t="shared" si="10"/>
        <v>3519.75</v>
      </c>
    </row>
    <row r="124" s="27" customFormat="1" ht="82.2" customHeight="1" spans="1:15">
      <c r="A124" s="32">
        <v>4</v>
      </c>
      <c r="B124" s="33" t="s">
        <v>521</v>
      </c>
      <c r="C124" s="33"/>
      <c r="D124" s="34" t="s">
        <v>522</v>
      </c>
      <c r="E124" s="34"/>
      <c r="F124" s="34" t="s">
        <v>523</v>
      </c>
      <c r="G124" s="34"/>
      <c r="H124" s="33" t="s">
        <v>83</v>
      </c>
      <c r="I124" s="39">
        <v>1</v>
      </c>
      <c r="J124" s="39"/>
      <c r="K124" s="39">
        <v>857.82</v>
      </c>
      <c r="L124" s="39">
        <v>857.82</v>
      </c>
      <c r="M124" s="39">
        <f>汇总表!$E$6</f>
        <v>0</v>
      </c>
      <c r="N124" s="39">
        <f t="shared" si="9"/>
        <v>857.82</v>
      </c>
      <c r="O124" s="47">
        <f t="shared" si="10"/>
        <v>857.82</v>
      </c>
    </row>
    <row r="125" s="27" customFormat="1" ht="82.2" customHeight="1" spans="1:15">
      <c r="A125" s="32">
        <v>5</v>
      </c>
      <c r="B125" s="33" t="s">
        <v>524</v>
      </c>
      <c r="C125" s="33"/>
      <c r="D125" s="34" t="s">
        <v>525</v>
      </c>
      <c r="E125" s="34"/>
      <c r="F125" s="34" t="s">
        <v>526</v>
      </c>
      <c r="G125" s="34"/>
      <c r="H125" s="33" t="s">
        <v>83</v>
      </c>
      <c r="I125" s="39">
        <v>1</v>
      </c>
      <c r="J125" s="39"/>
      <c r="K125" s="39">
        <v>1705.34</v>
      </c>
      <c r="L125" s="39">
        <v>1705.34</v>
      </c>
      <c r="M125" s="39">
        <f>汇总表!$E$6</f>
        <v>0</v>
      </c>
      <c r="N125" s="39">
        <f t="shared" si="9"/>
        <v>1705.34</v>
      </c>
      <c r="O125" s="47">
        <f t="shared" si="10"/>
        <v>1705.34</v>
      </c>
    </row>
    <row r="126" s="27" customFormat="1" ht="219" customHeight="1" spans="1:15">
      <c r="A126" s="32">
        <v>6</v>
      </c>
      <c r="B126" s="33" t="s">
        <v>527</v>
      </c>
      <c r="C126" s="33"/>
      <c r="D126" s="34" t="s">
        <v>528</v>
      </c>
      <c r="E126" s="34"/>
      <c r="F126" s="34" t="s">
        <v>529</v>
      </c>
      <c r="G126" s="34"/>
      <c r="H126" s="33" t="s">
        <v>226</v>
      </c>
      <c r="I126" s="39">
        <v>1</v>
      </c>
      <c r="J126" s="39"/>
      <c r="K126" s="39">
        <v>5070.17</v>
      </c>
      <c r="L126" s="39">
        <v>5070.17</v>
      </c>
      <c r="M126" s="39">
        <f>汇总表!$E$6</f>
        <v>0</v>
      </c>
      <c r="N126" s="39">
        <f t="shared" si="9"/>
        <v>5070.17</v>
      </c>
      <c r="O126" s="47">
        <f t="shared" si="10"/>
        <v>5070.17</v>
      </c>
    </row>
    <row r="127" s="27" customFormat="1" ht="116.4" customHeight="1" spans="1:15">
      <c r="A127" s="32">
        <v>7</v>
      </c>
      <c r="B127" s="33" t="s">
        <v>530</v>
      </c>
      <c r="C127" s="33"/>
      <c r="D127" s="34" t="s">
        <v>212</v>
      </c>
      <c r="E127" s="34"/>
      <c r="F127" s="34" t="s">
        <v>213</v>
      </c>
      <c r="G127" s="34"/>
      <c r="H127" s="33" t="s">
        <v>38</v>
      </c>
      <c r="I127" s="39">
        <v>70</v>
      </c>
      <c r="J127" s="39"/>
      <c r="K127" s="39">
        <v>35.91</v>
      </c>
      <c r="L127" s="39">
        <v>2513.7</v>
      </c>
      <c r="M127" s="39">
        <f>汇总表!$E$6</f>
        <v>0</v>
      </c>
      <c r="N127" s="39">
        <f t="shared" si="9"/>
        <v>35.91</v>
      </c>
      <c r="O127" s="47">
        <f t="shared" si="10"/>
        <v>2513.7</v>
      </c>
    </row>
    <row r="128" s="27" customFormat="1" ht="93.6" customHeight="1" spans="1:15">
      <c r="A128" s="32">
        <v>8</v>
      </c>
      <c r="B128" s="33" t="s">
        <v>531</v>
      </c>
      <c r="C128" s="33"/>
      <c r="D128" s="34" t="s">
        <v>215</v>
      </c>
      <c r="E128" s="34"/>
      <c r="F128" s="34" t="s">
        <v>510</v>
      </c>
      <c r="G128" s="34"/>
      <c r="H128" s="33" t="s">
        <v>38</v>
      </c>
      <c r="I128" s="39">
        <v>70</v>
      </c>
      <c r="J128" s="39"/>
      <c r="K128" s="39">
        <v>5.88</v>
      </c>
      <c r="L128" s="39">
        <v>411.6</v>
      </c>
      <c r="M128" s="39">
        <f>汇总表!$E$6</f>
        <v>0</v>
      </c>
      <c r="N128" s="39">
        <f t="shared" si="9"/>
        <v>5.88</v>
      </c>
      <c r="O128" s="47">
        <f t="shared" si="10"/>
        <v>411.6</v>
      </c>
    </row>
    <row r="129" s="27" customFormat="1" ht="13.8" customHeight="1" spans="1:15">
      <c r="A129" s="32"/>
      <c r="B129" s="33" t="s">
        <v>150</v>
      </c>
      <c r="C129" s="33"/>
      <c r="D129" s="34" t="s">
        <v>151</v>
      </c>
      <c r="E129" s="34"/>
      <c r="F129" s="34"/>
      <c r="G129" s="34"/>
      <c r="H129" s="35"/>
      <c r="I129" s="35"/>
      <c r="J129" s="35"/>
      <c r="K129" s="35"/>
      <c r="L129" s="35"/>
      <c r="M129" s="39"/>
      <c r="N129" s="39"/>
      <c r="O129" s="47"/>
    </row>
    <row r="130" s="27" customFormat="1" ht="127.8" customHeight="1" spans="1:15">
      <c r="A130" s="32">
        <v>1</v>
      </c>
      <c r="B130" s="33" t="s">
        <v>152</v>
      </c>
      <c r="C130" s="33"/>
      <c r="D130" s="34" t="s">
        <v>532</v>
      </c>
      <c r="E130" s="34"/>
      <c r="F130" s="34" t="s">
        <v>533</v>
      </c>
      <c r="G130" s="34"/>
      <c r="H130" s="33" t="s">
        <v>155</v>
      </c>
      <c r="I130" s="39">
        <v>1</v>
      </c>
      <c r="J130" s="39"/>
      <c r="K130" s="39">
        <v>2946.72</v>
      </c>
      <c r="L130" s="39">
        <v>2946.72</v>
      </c>
      <c r="M130" s="39">
        <f>汇总表!$E$6</f>
        <v>0</v>
      </c>
      <c r="N130" s="39">
        <f t="shared" si="9"/>
        <v>2946.72</v>
      </c>
      <c r="O130" s="47">
        <f t="shared" si="10"/>
        <v>2946.72</v>
      </c>
    </row>
    <row r="131" s="27" customFormat="1" ht="127.8" customHeight="1" spans="1:15">
      <c r="A131" s="32">
        <v>2</v>
      </c>
      <c r="B131" s="33" t="s">
        <v>534</v>
      </c>
      <c r="C131" s="33"/>
      <c r="D131" s="34" t="s">
        <v>535</v>
      </c>
      <c r="E131" s="34"/>
      <c r="F131" s="34" t="s">
        <v>536</v>
      </c>
      <c r="G131" s="34"/>
      <c r="H131" s="33" t="s">
        <v>155</v>
      </c>
      <c r="I131" s="39">
        <v>1</v>
      </c>
      <c r="J131" s="39"/>
      <c r="K131" s="39">
        <v>1950.37</v>
      </c>
      <c r="L131" s="39">
        <v>1950.37</v>
      </c>
      <c r="M131" s="39">
        <f>汇总表!$E$6</f>
        <v>0</v>
      </c>
      <c r="N131" s="39">
        <f t="shared" si="9"/>
        <v>1950.37</v>
      </c>
      <c r="O131" s="47">
        <f t="shared" si="10"/>
        <v>1950.37</v>
      </c>
    </row>
    <row r="132" s="27" customFormat="1" ht="127.8" customHeight="1" spans="1:15">
      <c r="A132" s="32">
        <v>3</v>
      </c>
      <c r="B132" s="33" t="s">
        <v>537</v>
      </c>
      <c r="C132" s="33"/>
      <c r="D132" s="34" t="s">
        <v>538</v>
      </c>
      <c r="E132" s="34"/>
      <c r="F132" s="34" t="s">
        <v>539</v>
      </c>
      <c r="G132" s="34"/>
      <c r="H132" s="33" t="s">
        <v>155</v>
      </c>
      <c r="I132" s="39">
        <v>1</v>
      </c>
      <c r="J132" s="39"/>
      <c r="K132" s="39">
        <v>1500</v>
      </c>
      <c r="L132" s="39">
        <f t="shared" ref="L132:L138" si="11">ROUND(K132*I132,2)</f>
        <v>1500</v>
      </c>
      <c r="M132" s="39">
        <f>汇总表!$E$6</f>
        <v>0</v>
      </c>
      <c r="N132" s="39">
        <f t="shared" si="9"/>
        <v>1500</v>
      </c>
      <c r="O132" s="47">
        <f t="shared" si="10"/>
        <v>1500</v>
      </c>
    </row>
    <row r="133" s="27" customFormat="1" ht="116.4" customHeight="1" spans="1:15">
      <c r="A133" s="32">
        <v>4</v>
      </c>
      <c r="B133" s="33" t="s">
        <v>540</v>
      </c>
      <c r="C133" s="33"/>
      <c r="D133" s="34" t="s">
        <v>541</v>
      </c>
      <c r="E133" s="34"/>
      <c r="F133" s="34" t="s">
        <v>542</v>
      </c>
      <c r="G133" s="34"/>
      <c r="H133" s="33" t="s">
        <v>155</v>
      </c>
      <c r="I133" s="39">
        <v>1</v>
      </c>
      <c r="J133" s="39"/>
      <c r="K133" s="39">
        <v>1400</v>
      </c>
      <c r="L133" s="39">
        <f t="shared" si="11"/>
        <v>1400</v>
      </c>
      <c r="M133" s="39">
        <f>汇总表!$E$6</f>
        <v>0</v>
      </c>
      <c r="N133" s="39">
        <f t="shared" si="9"/>
        <v>1400</v>
      </c>
      <c r="O133" s="47">
        <f t="shared" si="10"/>
        <v>1400</v>
      </c>
    </row>
    <row r="134" s="27" customFormat="1" ht="116.4" customHeight="1" spans="1:15">
      <c r="A134" s="32">
        <v>5</v>
      </c>
      <c r="B134" s="33" t="s">
        <v>543</v>
      </c>
      <c r="C134" s="33"/>
      <c r="D134" s="34" t="s">
        <v>541</v>
      </c>
      <c r="E134" s="34"/>
      <c r="F134" s="34" t="s">
        <v>542</v>
      </c>
      <c r="G134" s="34"/>
      <c r="H134" s="33" t="s">
        <v>155</v>
      </c>
      <c r="I134" s="39">
        <v>1</v>
      </c>
      <c r="J134" s="39"/>
      <c r="K134" s="39">
        <v>1400</v>
      </c>
      <c r="L134" s="39">
        <f t="shared" si="11"/>
        <v>1400</v>
      </c>
      <c r="M134" s="39">
        <f>汇总表!$E$6</f>
        <v>0</v>
      </c>
      <c r="N134" s="39">
        <f t="shared" si="9"/>
        <v>1400</v>
      </c>
      <c r="O134" s="47">
        <f t="shared" si="10"/>
        <v>1400</v>
      </c>
    </row>
    <row r="135" s="27" customFormat="1" ht="116.4" customHeight="1" spans="1:15">
      <c r="A135" s="32">
        <v>6</v>
      </c>
      <c r="B135" s="33" t="s">
        <v>544</v>
      </c>
      <c r="C135" s="33"/>
      <c r="D135" s="34" t="s">
        <v>545</v>
      </c>
      <c r="E135" s="34"/>
      <c r="F135" s="34" t="s">
        <v>546</v>
      </c>
      <c r="G135" s="34"/>
      <c r="H135" s="33" t="s">
        <v>155</v>
      </c>
      <c r="I135" s="39">
        <v>1</v>
      </c>
      <c r="J135" s="39"/>
      <c r="K135" s="39">
        <v>8000</v>
      </c>
      <c r="L135" s="39">
        <f t="shared" si="11"/>
        <v>8000</v>
      </c>
      <c r="M135" s="39">
        <f>汇总表!$E$6</f>
        <v>0</v>
      </c>
      <c r="N135" s="39">
        <f t="shared" ref="N135:N166" si="12">ROUND((100-M135)*K135/100,2)</f>
        <v>8000</v>
      </c>
      <c r="O135" s="47">
        <f t="shared" ref="O135:O166" si="13">ROUND(I135*N135,2)</f>
        <v>8000</v>
      </c>
    </row>
    <row r="136" s="27" customFormat="1" ht="116.4" customHeight="1" spans="1:15">
      <c r="A136" s="32">
        <v>7</v>
      </c>
      <c r="B136" s="33" t="s">
        <v>547</v>
      </c>
      <c r="C136" s="33"/>
      <c r="D136" s="34" t="s">
        <v>548</v>
      </c>
      <c r="E136" s="34"/>
      <c r="F136" s="34" t="s">
        <v>549</v>
      </c>
      <c r="G136" s="34"/>
      <c r="H136" s="33" t="s">
        <v>155</v>
      </c>
      <c r="I136" s="39">
        <v>1</v>
      </c>
      <c r="J136" s="39"/>
      <c r="K136" s="39">
        <v>6000</v>
      </c>
      <c r="L136" s="39">
        <f t="shared" si="11"/>
        <v>6000</v>
      </c>
      <c r="M136" s="39">
        <f>汇总表!$E$6</f>
        <v>0</v>
      </c>
      <c r="N136" s="39">
        <f t="shared" si="12"/>
        <v>6000</v>
      </c>
      <c r="O136" s="47">
        <f t="shared" si="13"/>
        <v>6000</v>
      </c>
    </row>
    <row r="137" s="27" customFormat="1" ht="116.4" customHeight="1" spans="1:15">
      <c r="A137" s="32">
        <v>8</v>
      </c>
      <c r="B137" s="33" t="s">
        <v>550</v>
      </c>
      <c r="C137" s="33"/>
      <c r="D137" s="34" t="s">
        <v>551</v>
      </c>
      <c r="E137" s="34"/>
      <c r="F137" s="34" t="s">
        <v>552</v>
      </c>
      <c r="G137" s="34"/>
      <c r="H137" s="33" t="s">
        <v>155</v>
      </c>
      <c r="I137" s="39">
        <v>1</v>
      </c>
      <c r="J137" s="39"/>
      <c r="K137" s="39">
        <v>1500</v>
      </c>
      <c r="L137" s="39">
        <f t="shared" si="11"/>
        <v>1500</v>
      </c>
      <c r="M137" s="39">
        <f>汇总表!$E$6</f>
        <v>0</v>
      </c>
      <c r="N137" s="39">
        <f t="shared" si="12"/>
        <v>1500</v>
      </c>
      <c r="O137" s="47">
        <f t="shared" si="13"/>
        <v>1500</v>
      </c>
    </row>
    <row r="138" s="27" customFormat="1" ht="116.4" customHeight="1" spans="1:15">
      <c r="A138" s="32">
        <v>9</v>
      </c>
      <c r="B138" s="33" t="s">
        <v>553</v>
      </c>
      <c r="C138" s="33"/>
      <c r="D138" s="34" t="s">
        <v>554</v>
      </c>
      <c r="E138" s="34"/>
      <c r="F138" s="34" t="s">
        <v>555</v>
      </c>
      <c r="G138" s="34"/>
      <c r="H138" s="33" t="s">
        <v>155</v>
      </c>
      <c r="I138" s="39">
        <v>1</v>
      </c>
      <c r="J138" s="39"/>
      <c r="K138" s="39">
        <v>1500</v>
      </c>
      <c r="L138" s="39">
        <f t="shared" si="11"/>
        <v>1500</v>
      </c>
      <c r="M138" s="39">
        <f>汇总表!$E$6</f>
        <v>0</v>
      </c>
      <c r="N138" s="39">
        <f t="shared" si="12"/>
        <v>1500</v>
      </c>
      <c r="O138" s="47">
        <f t="shared" si="13"/>
        <v>1500</v>
      </c>
    </row>
    <row r="139" s="27" customFormat="1" ht="116.4" customHeight="1" spans="1:15">
      <c r="A139" s="32">
        <v>10</v>
      </c>
      <c r="B139" s="33" t="s">
        <v>156</v>
      </c>
      <c r="C139" s="33"/>
      <c r="D139" s="34" t="s">
        <v>556</v>
      </c>
      <c r="E139" s="34"/>
      <c r="F139" s="34" t="s">
        <v>557</v>
      </c>
      <c r="G139" s="34"/>
      <c r="H139" s="33" t="s">
        <v>155</v>
      </c>
      <c r="I139" s="39">
        <v>2</v>
      </c>
      <c r="J139" s="39"/>
      <c r="K139" s="39">
        <v>486.38</v>
      </c>
      <c r="L139" s="39">
        <v>972.76</v>
      </c>
      <c r="M139" s="39">
        <f>汇总表!$E$6</f>
        <v>0</v>
      </c>
      <c r="N139" s="39">
        <f t="shared" si="12"/>
        <v>486.38</v>
      </c>
      <c r="O139" s="47">
        <f t="shared" si="13"/>
        <v>972.76</v>
      </c>
    </row>
    <row r="140" s="27" customFormat="1" ht="116.4" customHeight="1" spans="1:15">
      <c r="A140" s="32">
        <v>11</v>
      </c>
      <c r="B140" s="33" t="s">
        <v>558</v>
      </c>
      <c r="C140" s="33"/>
      <c r="D140" s="34" t="s">
        <v>556</v>
      </c>
      <c r="E140" s="34"/>
      <c r="F140" s="34" t="s">
        <v>557</v>
      </c>
      <c r="G140" s="34"/>
      <c r="H140" s="33" t="s">
        <v>155</v>
      </c>
      <c r="I140" s="39">
        <v>2</v>
      </c>
      <c r="J140" s="39"/>
      <c r="K140" s="39">
        <v>486.38</v>
      </c>
      <c r="L140" s="39">
        <v>972.76</v>
      </c>
      <c r="M140" s="39">
        <f>汇总表!$E$6</f>
        <v>0</v>
      </c>
      <c r="N140" s="39">
        <f t="shared" si="12"/>
        <v>486.38</v>
      </c>
      <c r="O140" s="47">
        <f t="shared" si="13"/>
        <v>972.76</v>
      </c>
    </row>
    <row r="141" s="27" customFormat="1" ht="93.6" customHeight="1" spans="1:15">
      <c r="A141" s="32">
        <v>12</v>
      </c>
      <c r="B141" s="33" t="s">
        <v>559</v>
      </c>
      <c r="C141" s="33"/>
      <c r="D141" s="34" t="s">
        <v>560</v>
      </c>
      <c r="E141" s="34"/>
      <c r="F141" s="34" t="s">
        <v>561</v>
      </c>
      <c r="G141" s="34"/>
      <c r="H141" s="33" t="s">
        <v>155</v>
      </c>
      <c r="I141" s="39">
        <v>2</v>
      </c>
      <c r="J141" s="39"/>
      <c r="K141" s="39">
        <v>177.03</v>
      </c>
      <c r="L141" s="39">
        <v>354.06</v>
      </c>
      <c r="M141" s="39">
        <f>汇总表!$E$6</f>
        <v>0</v>
      </c>
      <c r="N141" s="39">
        <f t="shared" si="12"/>
        <v>177.03</v>
      </c>
      <c r="O141" s="47">
        <f t="shared" si="13"/>
        <v>354.06</v>
      </c>
    </row>
    <row r="142" s="27" customFormat="1" ht="93.6" customHeight="1" spans="1:15">
      <c r="A142" s="32">
        <v>13</v>
      </c>
      <c r="B142" s="33" t="s">
        <v>562</v>
      </c>
      <c r="C142" s="33"/>
      <c r="D142" s="34" t="s">
        <v>563</v>
      </c>
      <c r="E142" s="34"/>
      <c r="F142" s="34" t="s">
        <v>564</v>
      </c>
      <c r="G142" s="34"/>
      <c r="H142" s="33" t="s">
        <v>42</v>
      </c>
      <c r="I142" s="39">
        <v>36</v>
      </c>
      <c r="J142" s="39"/>
      <c r="K142" s="39">
        <v>66.33</v>
      </c>
      <c r="L142" s="39">
        <v>2387.88</v>
      </c>
      <c r="M142" s="39">
        <f>汇总表!$E$6</f>
        <v>0</v>
      </c>
      <c r="N142" s="39">
        <f t="shared" si="12"/>
        <v>66.33</v>
      </c>
      <c r="O142" s="47">
        <f t="shared" si="13"/>
        <v>2387.88</v>
      </c>
    </row>
    <row r="143" s="27" customFormat="1" ht="127.8" customHeight="1" spans="1:15">
      <c r="A143" s="32">
        <v>14</v>
      </c>
      <c r="B143" s="33" t="s">
        <v>565</v>
      </c>
      <c r="C143" s="33"/>
      <c r="D143" s="34" t="s">
        <v>566</v>
      </c>
      <c r="E143" s="34"/>
      <c r="F143" s="34" t="s">
        <v>567</v>
      </c>
      <c r="G143" s="34"/>
      <c r="H143" s="33" t="s">
        <v>568</v>
      </c>
      <c r="I143" s="39">
        <v>45</v>
      </c>
      <c r="J143" s="39"/>
      <c r="K143" s="39">
        <v>21.78</v>
      </c>
      <c r="L143" s="39">
        <v>980.1</v>
      </c>
      <c r="M143" s="39">
        <f>汇总表!$E$6</f>
        <v>0</v>
      </c>
      <c r="N143" s="39">
        <f t="shared" si="12"/>
        <v>21.78</v>
      </c>
      <c r="O143" s="47">
        <f t="shared" si="13"/>
        <v>980.1</v>
      </c>
    </row>
    <row r="144" s="27" customFormat="1" ht="70.8" customHeight="1" spans="1:15">
      <c r="A144" s="32">
        <v>15</v>
      </c>
      <c r="B144" s="33" t="s">
        <v>569</v>
      </c>
      <c r="C144" s="33"/>
      <c r="D144" s="34" t="s">
        <v>570</v>
      </c>
      <c r="E144" s="34"/>
      <c r="F144" s="34" t="s">
        <v>571</v>
      </c>
      <c r="G144" s="34"/>
      <c r="H144" s="33" t="s">
        <v>162</v>
      </c>
      <c r="I144" s="39">
        <v>2</v>
      </c>
      <c r="J144" s="39"/>
      <c r="K144" s="39">
        <v>88.48</v>
      </c>
      <c r="L144" s="39">
        <v>176.96</v>
      </c>
      <c r="M144" s="39">
        <f>汇总表!$E$6</f>
        <v>0</v>
      </c>
      <c r="N144" s="39">
        <f t="shared" si="12"/>
        <v>88.48</v>
      </c>
      <c r="O144" s="47">
        <f t="shared" si="13"/>
        <v>176.96</v>
      </c>
    </row>
    <row r="145" s="27" customFormat="1" ht="70.8" customHeight="1" spans="1:15">
      <c r="A145" s="32">
        <v>16</v>
      </c>
      <c r="B145" s="33" t="s">
        <v>572</v>
      </c>
      <c r="C145" s="33"/>
      <c r="D145" s="34" t="s">
        <v>573</v>
      </c>
      <c r="E145" s="34"/>
      <c r="F145" s="34" t="s">
        <v>574</v>
      </c>
      <c r="G145" s="34"/>
      <c r="H145" s="33" t="s">
        <v>162</v>
      </c>
      <c r="I145" s="39">
        <v>4</v>
      </c>
      <c r="J145" s="39"/>
      <c r="K145" s="39">
        <v>88.48</v>
      </c>
      <c r="L145" s="39">
        <v>353.92</v>
      </c>
      <c r="M145" s="39">
        <f>汇总表!$E$6</f>
        <v>0</v>
      </c>
      <c r="N145" s="39">
        <f t="shared" si="12"/>
        <v>88.48</v>
      </c>
      <c r="O145" s="47">
        <f t="shared" si="13"/>
        <v>353.92</v>
      </c>
    </row>
    <row r="146" s="27" customFormat="1" ht="70.8" customHeight="1" spans="1:15">
      <c r="A146" s="32">
        <v>17</v>
      </c>
      <c r="B146" s="33" t="s">
        <v>575</v>
      </c>
      <c r="C146" s="33"/>
      <c r="D146" s="34" t="s">
        <v>576</v>
      </c>
      <c r="E146" s="34"/>
      <c r="F146" s="34" t="s">
        <v>577</v>
      </c>
      <c r="G146" s="34"/>
      <c r="H146" s="33" t="s">
        <v>162</v>
      </c>
      <c r="I146" s="39">
        <v>1</v>
      </c>
      <c r="J146" s="39"/>
      <c r="K146" s="39">
        <v>107.87</v>
      </c>
      <c r="L146" s="39">
        <v>107.87</v>
      </c>
      <c r="M146" s="39">
        <f>汇总表!$E$6</f>
        <v>0</v>
      </c>
      <c r="N146" s="39">
        <f t="shared" si="12"/>
        <v>107.87</v>
      </c>
      <c r="O146" s="47">
        <f t="shared" si="13"/>
        <v>107.87</v>
      </c>
    </row>
    <row r="147" s="27" customFormat="1" ht="70.8" customHeight="1" spans="1:15">
      <c r="A147" s="32">
        <v>18</v>
      </c>
      <c r="B147" s="33" t="s">
        <v>578</v>
      </c>
      <c r="C147" s="33"/>
      <c r="D147" s="34" t="s">
        <v>579</v>
      </c>
      <c r="E147" s="34"/>
      <c r="F147" s="34" t="s">
        <v>580</v>
      </c>
      <c r="G147" s="34"/>
      <c r="H147" s="33" t="s">
        <v>162</v>
      </c>
      <c r="I147" s="39">
        <v>3</v>
      </c>
      <c r="J147" s="39"/>
      <c r="K147" s="39">
        <v>83.49</v>
      </c>
      <c r="L147" s="39">
        <v>250.47</v>
      </c>
      <c r="M147" s="39">
        <f>汇总表!$E$6</f>
        <v>0</v>
      </c>
      <c r="N147" s="39">
        <f t="shared" si="12"/>
        <v>83.49</v>
      </c>
      <c r="O147" s="47">
        <f t="shared" si="13"/>
        <v>250.47</v>
      </c>
    </row>
    <row r="148" s="27" customFormat="1" ht="70.8" customHeight="1" spans="1:15">
      <c r="A148" s="32">
        <v>19</v>
      </c>
      <c r="B148" s="33" t="s">
        <v>581</v>
      </c>
      <c r="C148" s="33"/>
      <c r="D148" s="34" t="s">
        <v>582</v>
      </c>
      <c r="E148" s="34"/>
      <c r="F148" s="34" t="s">
        <v>583</v>
      </c>
      <c r="G148" s="34"/>
      <c r="H148" s="33" t="s">
        <v>162</v>
      </c>
      <c r="I148" s="39">
        <v>5</v>
      </c>
      <c r="J148" s="39"/>
      <c r="K148" s="39">
        <v>75.62</v>
      </c>
      <c r="L148" s="39">
        <v>378.1</v>
      </c>
      <c r="M148" s="39">
        <f>汇总表!$E$6</f>
        <v>0</v>
      </c>
      <c r="N148" s="39">
        <f t="shared" si="12"/>
        <v>75.62</v>
      </c>
      <c r="O148" s="47">
        <f t="shared" si="13"/>
        <v>378.1</v>
      </c>
    </row>
    <row r="149" s="27" customFormat="1" ht="70.8" customHeight="1" spans="1:15">
      <c r="A149" s="32">
        <v>20</v>
      </c>
      <c r="B149" s="33" t="s">
        <v>584</v>
      </c>
      <c r="C149" s="33"/>
      <c r="D149" s="34" t="s">
        <v>585</v>
      </c>
      <c r="E149" s="34"/>
      <c r="F149" s="34" t="s">
        <v>586</v>
      </c>
      <c r="G149" s="34"/>
      <c r="H149" s="33" t="s">
        <v>162</v>
      </c>
      <c r="I149" s="39">
        <v>8</v>
      </c>
      <c r="J149" s="39"/>
      <c r="K149" s="39">
        <v>75.62</v>
      </c>
      <c r="L149" s="39">
        <v>604.96</v>
      </c>
      <c r="M149" s="39">
        <f>汇总表!$E$6</f>
        <v>0</v>
      </c>
      <c r="N149" s="39">
        <f t="shared" si="12"/>
        <v>75.62</v>
      </c>
      <c r="O149" s="47">
        <f t="shared" si="13"/>
        <v>604.96</v>
      </c>
    </row>
    <row r="150" s="27" customFormat="1" ht="70.8" customHeight="1" spans="1:15">
      <c r="A150" s="32">
        <v>21</v>
      </c>
      <c r="B150" s="33" t="s">
        <v>587</v>
      </c>
      <c r="C150" s="33"/>
      <c r="D150" s="34" t="s">
        <v>588</v>
      </c>
      <c r="E150" s="34"/>
      <c r="F150" s="34" t="s">
        <v>583</v>
      </c>
      <c r="G150" s="34"/>
      <c r="H150" s="33" t="s">
        <v>162</v>
      </c>
      <c r="I150" s="39">
        <v>8</v>
      </c>
      <c r="J150" s="39"/>
      <c r="K150" s="39">
        <v>75.62</v>
      </c>
      <c r="L150" s="39">
        <v>604.96</v>
      </c>
      <c r="M150" s="39">
        <f>汇总表!$E$6</f>
        <v>0</v>
      </c>
      <c r="N150" s="39">
        <f t="shared" si="12"/>
        <v>75.62</v>
      </c>
      <c r="O150" s="47">
        <f t="shared" si="13"/>
        <v>604.96</v>
      </c>
    </row>
    <row r="151" s="27" customFormat="1" ht="82.2" customHeight="1" spans="1:15">
      <c r="A151" s="32">
        <v>22</v>
      </c>
      <c r="B151" s="33" t="s">
        <v>589</v>
      </c>
      <c r="C151" s="33"/>
      <c r="D151" s="34" t="s">
        <v>590</v>
      </c>
      <c r="E151" s="34"/>
      <c r="F151" s="34" t="s">
        <v>591</v>
      </c>
      <c r="G151" s="34"/>
      <c r="H151" s="33" t="s">
        <v>162</v>
      </c>
      <c r="I151" s="39">
        <v>33</v>
      </c>
      <c r="J151" s="39"/>
      <c r="K151" s="39">
        <v>118.25</v>
      </c>
      <c r="L151" s="39">
        <v>3902.25</v>
      </c>
      <c r="M151" s="39">
        <f>汇总表!$E$6</f>
        <v>0</v>
      </c>
      <c r="N151" s="39">
        <f t="shared" si="12"/>
        <v>118.25</v>
      </c>
      <c r="O151" s="47">
        <f t="shared" si="13"/>
        <v>3902.25</v>
      </c>
    </row>
    <row r="152" s="27" customFormat="1" ht="82.2" customHeight="1" spans="1:15">
      <c r="A152" s="32">
        <v>23</v>
      </c>
      <c r="B152" s="33" t="s">
        <v>592</v>
      </c>
      <c r="C152" s="33"/>
      <c r="D152" s="34" t="s">
        <v>593</v>
      </c>
      <c r="E152" s="34"/>
      <c r="F152" s="34" t="s">
        <v>594</v>
      </c>
      <c r="G152" s="34"/>
      <c r="H152" s="33" t="s">
        <v>162</v>
      </c>
      <c r="I152" s="39">
        <v>6</v>
      </c>
      <c r="J152" s="39"/>
      <c r="K152" s="39">
        <v>162.2</v>
      </c>
      <c r="L152" s="39">
        <v>973.2</v>
      </c>
      <c r="M152" s="39">
        <f>汇总表!$E$6</f>
        <v>0</v>
      </c>
      <c r="N152" s="39">
        <f t="shared" si="12"/>
        <v>162.2</v>
      </c>
      <c r="O152" s="47">
        <f t="shared" si="13"/>
        <v>973.2</v>
      </c>
    </row>
    <row r="153" s="27" customFormat="1" ht="70.8" customHeight="1" spans="1:15">
      <c r="A153" s="32">
        <v>24</v>
      </c>
      <c r="B153" s="33" t="s">
        <v>595</v>
      </c>
      <c r="C153" s="33"/>
      <c r="D153" s="34" t="s">
        <v>596</v>
      </c>
      <c r="E153" s="34"/>
      <c r="F153" s="34" t="s">
        <v>597</v>
      </c>
      <c r="G153" s="34"/>
      <c r="H153" s="33" t="s">
        <v>162</v>
      </c>
      <c r="I153" s="39">
        <v>5</v>
      </c>
      <c r="J153" s="39"/>
      <c r="K153" s="39">
        <v>95.15</v>
      </c>
      <c r="L153" s="39">
        <v>475.75</v>
      </c>
      <c r="M153" s="39">
        <f>汇总表!$E$6</f>
        <v>0</v>
      </c>
      <c r="N153" s="39">
        <f t="shared" si="12"/>
        <v>95.15</v>
      </c>
      <c r="O153" s="47">
        <f t="shared" si="13"/>
        <v>475.75</v>
      </c>
    </row>
    <row r="154" s="27" customFormat="1" ht="70.8" customHeight="1" spans="1:15">
      <c r="A154" s="32">
        <v>25</v>
      </c>
      <c r="B154" s="33" t="s">
        <v>598</v>
      </c>
      <c r="C154" s="33"/>
      <c r="D154" s="34" t="s">
        <v>599</v>
      </c>
      <c r="E154" s="34"/>
      <c r="F154" s="34" t="s">
        <v>600</v>
      </c>
      <c r="G154" s="34"/>
      <c r="H154" s="33" t="s">
        <v>155</v>
      </c>
      <c r="I154" s="39">
        <v>4</v>
      </c>
      <c r="J154" s="39"/>
      <c r="K154" s="39">
        <v>253.6</v>
      </c>
      <c r="L154" s="39">
        <v>1014.4</v>
      </c>
      <c r="M154" s="39">
        <f>汇总表!$E$6</f>
        <v>0</v>
      </c>
      <c r="N154" s="39">
        <f t="shared" si="12"/>
        <v>253.6</v>
      </c>
      <c r="O154" s="47">
        <f t="shared" si="13"/>
        <v>1014.4</v>
      </c>
    </row>
    <row r="155" s="27" customFormat="1" ht="82.2" customHeight="1" spans="1:15">
      <c r="A155" s="32">
        <v>26</v>
      </c>
      <c r="B155" s="33" t="s">
        <v>601</v>
      </c>
      <c r="C155" s="33"/>
      <c r="D155" s="34" t="s">
        <v>602</v>
      </c>
      <c r="E155" s="34"/>
      <c r="F155" s="34" t="s">
        <v>603</v>
      </c>
      <c r="G155" s="34"/>
      <c r="H155" s="33" t="s">
        <v>83</v>
      </c>
      <c r="I155" s="39">
        <v>47</v>
      </c>
      <c r="J155" s="39"/>
      <c r="K155" s="39">
        <v>26.45</v>
      </c>
      <c r="L155" s="39">
        <v>1243.15</v>
      </c>
      <c r="M155" s="39">
        <f>汇总表!$E$6</f>
        <v>0</v>
      </c>
      <c r="N155" s="39">
        <f t="shared" si="12"/>
        <v>26.45</v>
      </c>
      <c r="O155" s="47">
        <f t="shared" si="13"/>
        <v>1243.15</v>
      </c>
    </row>
    <row r="156" s="27" customFormat="1" ht="82.2" customHeight="1" spans="1:15">
      <c r="A156" s="32">
        <v>27</v>
      </c>
      <c r="B156" s="33" t="s">
        <v>604</v>
      </c>
      <c r="C156" s="33"/>
      <c r="D156" s="34" t="s">
        <v>605</v>
      </c>
      <c r="E156" s="34"/>
      <c r="F156" s="34" t="s">
        <v>606</v>
      </c>
      <c r="G156" s="34"/>
      <c r="H156" s="33" t="s">
        <v>83</v>
      </c>
      <c r="I156" s="39">
        <v>10</v>
      </c>
      <c r="J156" s="39"/>
      <c r="K156" s="39">
        <v>26.45</v>
      </c>
      <c r="L156" s="39">
        <v>264.5</v>
      </c>
      <c r="M156" s="39">
        <f>汇总表!$E$6</f>
        <v>0</v>
      </c>
      <c r="N156" s="39">
        <f t="shared" si="12"/>
        <v>26.45</v>
      </c>
      <c r="O156" s="47">
        <f t="shared" si="13"/>
        <v>264.5</v>
      </c>
    </row>
    <row r="157" s="27" customFormat="1" ht="82.2" customHeight="1" spans="1:15">
      <c r="A157" s="32">
        <v>28</v>
      </c>
      <c r="B157" s="33" t="s">
        <v>607</v>
      </c>
      <c r="C157" s="33"/>
      <c r="D157" s="34" t="s">
        <v>608</v>
      </c>
      <c r="E157" s="34"/>
      <c r="F157" s="34" t="s">
        <v>609</v>
      </c>
      <c r="G157" s="34"/>
      <c r="H157" s="33" t="s">
        <v>83</v>
      </c>
      <c r="I157" s="39">
        <v>2</v>
      </c>
      <c r="J157" s="39"/>
      <c r="K157" s="39">
        <v>24.48</v>
      </c>
      <c r="L157" s="39">
        <v>48.96</v>
      </c>
      <c r="M157" s="39">
        <f>汇总表!$E$6</f>
        <v>0</v>
      </c>
      <c r="N157" s="39">
        <f t="shared" si="12"/>
        <v>24.48</v>
      </c>
      <c r="O157" s="47">
        <f t="shared" si="13"/>
        <v>48.96</v>
      </c>
    </row>
    <row r="158" s="27" customFormat="1" ht="82.2" customHeight="1" spans="1:15">
      <c r="A158" s="32">
        <v>29</v>
      </c>
      <c r="B158" s="33" t="s">
        <v>610</v>
      </c>
      <c r="C158" s="33"/>
      <c r="D158" s="34" t="s">
        <v>611</v>
      </c>
      <c r="E158" s="34"/>
      <c r="F158" s="34" t="s">
        <v>612</v>
      </c>
      <c r="G158" s="34"/>
      <c r="H158" s="33" t="s">
        <v>83</v>
      </c>
      <c r="I158" s="39">
        <v>6</v>
      </c>
      <c r="J158" s="39"/>
      <c r="K158" s="39">
        <v>21.69</v>
      </c>
      <c r="L158" s="39">
        <v>130.14</v>
      </c>
      <c r="M158" s="39">
        <f>汇总表!$E$6</f>
        <v>0</v>
      </c>
      <c r="N158" s="39">
        <f t="shared" si="12"/>
        <v>21.69</v>
      </c>
      <c r="O158" s="47">
        <f t="shared" si="13"/>
        <v>130.14</v>
      </c>
    </row>
    <row r="159" s="27" customFormat="1" ht="82.2" customHeight="1" spans="1:15">
      <c r="A159" s="32">
        <v>30</v>
      </c>
      <c r="B159" s="33" t="s">
        <v>613</v>
      </c>
      <c r="C159" s="33"/>
      <c r="D159" s="34" t="s">
        <v>614</v>
      </c>
      <c r="E159" s="34"/>
      <c r="F159" s="34" t="s">
        <v>615</v>
      </c>
      <c r="G159" s="34"/>
      <c r="H159" s="33" t="s">
        <v>83</v>
      </c>
      <c r="I159" s="39">
        <v>8</v>
      </c>
      <c r="J159" s="39"/>
      <c r="K159" s="39">
        <v>25.63</v>
      </c>
      <c r="L159" s="39">
        <v>205.04</v>
      </c>
      <c r="M159" s="39">
        <f>汇总表!$E$6</f>
        <v>0</v>
      </c>
      <c r="N159" s="39">
        <f t="shared" si="12"/>
        <v>25.63</v>
      </c>
      <c r="O159" s="47">
        <f t="shared" si="13"/>
        <v>205.04</v>
      </c>
    </row>
    <row r="160" s="27" customFormat="1" ht="82.2" customHeight="1" spans="1:15">
      <c r="A160" s="32">
        <v>31</v>
      </c>
      <c r="B160" s="33" t="s">
        <v>616</v>
      </c>
      <c r="C160" s="33"/>
      <c r="D160" s="34" t="s">
        <v>617</v>
      </c>
      <c r="E160" s="34"/>
      <c r="F160" s="34" t="s">
        <v>618</v>
      </c>
      <c r="G160" s="34"/>
      <c r="H160" s="33" t="s">
        <v>83</v>
      </c>
      <c r="I160" s="39">
        <v>10</v>
      </c>
      <c r="J160" s="39"/>
      <c r="K160" s="39">
        <v>28.11</v>
      </c>
      <c r="L160" s="39">
        <v>281.1</v>
      </c>
      <c r="M160" s="39">
        <f>汇总表!$E$6</f>
        <v>0</v>
      </c>
      <c r="N160" s="39">
        <f t="shared" si="12"/>
        <v>28.11</v>
      </c>
      <c r="O160" s="47">
        <f t="shared" si="13"/>
        <v>281.1</v>
      </c>
    </row>
    <row r="161" s="27" customFormat="1" ht="82.2" customHeight="1" spans="1:15">
      <c r="A161" s="32">
        <v>32</v>
      </c>
      <c r="B161" s="33" t="s">
        <v>163</v>
      </c>
      <c r="C161" s="33"/>
      <c r="D161" s="34" t="s">
        <v>164</v>
      </c>
      <c r="E161" s="34"/>
      <c r="F161" s="34" t="s">
        <v>619</v>
      </c>
      <c r="G161" s="34"/>
      <c r="H161" s="33" t="s">
        <v>83</v>
      </c>
      <c r="I161" s="39">
        <v>10</v>
      </c>
      <c r="J161" s="39"/>
      <c r="K161" s="39">
        <v>7</v>
      </c>
      <c r="L161" s="39">
        <f>ROUND(K161*I161,2)</f>
        <v>70</v>
      </c>
      <c r="M161" s="39">
        <f>汇总表!$E$6</f>
        <v>0</v>
      </c>
      <c r="N161" s="39">
        <f t="shared" si="12"/>
        <v>7</v>
      </c>
      <c r="O161" s="47">
        <f t="shared" si="13"/>
        <v>70</v>
      </c>
    </row>
    <row r="162" s="27" customFormat="1" ht="82.2" customHeight="1" spans="1:15">
      <c r="A162" s="32">
        <v>33</v>
      </c>
      <c r="B162" s="33" t="s">
        <v>620</v>
      </c>
      <c r="C162" s="33"/>
      <c r="D162" s="34" t="s">
        <v>621</v>
      </c>
      <c r="E162" s="34"/>
      <c r="F162" s="34" t="s">
        <v>622</v>
      </c>
      <c r="G162" s="34"/>
      <c r="H162" s="33" t="s">
        <v>83</v>
      </c>
      <c r="I162" s="39">
        <v>48</v>
      </c>
      <c r="J162" s="39"/>
      <c r="K162" s="39">
        <v>8.81</v>
      </c>
      <c r="L162" s="39">
        <v>422.88</v>
      </c>
      <c r="M162" s="39">
        <f>汇总表!$E$6</f>
        <v>0</v>
      </c>
      <c r="N162" s="39">
        <f t="shared" si="12"/>
        <v>8.81</v>
      </c>
      <c r="O162" s="47">
        <f t="shared" si="13"/>
        <v>422.88</v>
      </c>
    </row>
    <row r="163" s="27" customFormat="1" ht="93.6" customHeight="1" spans="1:15">
      <c r="A163" s="32">
        <v>34</v>
      </c>
      <c r="B163" s="33" t="s">
        <v>623</v>
      </c>
      <c r="C163" s="33"/>
      <c r="D163" s="34" t="s">
        <v>624</v>
      </c>
      <c r="E163" s="34"/>
      <c r="F163" s="34" t="s">
        <v>625</v>
      </c>
      <c r="G163" s="34"/>
      <c r="H163" s="33" t="s">
        <v>42</v>
      </c>
      <c r="I163" s="39">
        <v>30</v>
      </c>
      <c r="J163" s="39"/>
      <c r="K163" s="39">
        <v>13.97</v>
      </c>
      <c r="L163" s="39">
        <v>419.1</v>
      </c>
      <c r="M163" s="39">
        <f>汇总表!$E$6</f>
        <v>0</v>
      </c>
      <c r="N163" s="39">
        <f t="shared" si="12"/>
        <v>13.97</v>
      </c>
      <c r="O163" s="47">
        <f t="shared" si="13"/>
        <v>419.1</v>
      </c>
    </row>
    <row r="164" s="27" customFormat="1" ht="93.6" customHeight="1" spans="1:15">
      <c r="A164" s="32">
        <v>35</v>
      </c>
      <c r="B164" s="33" t="s">
        <v>626</v>
      </c>
      <c r="C164" s="33"/>
      <c r="D164" s="34" t="s">
        <v>627</v>
      </c>
      <c r="E164" s="34"/>
      <c r="F164" s="34" t="s">
        <v>628</v>
      </c>
      <c r="G164" s="34"/>
      <c r="H164" s="33" t="s">
        <v>42</v>
      </c>
      <c r="I164" s="39">
        <v>50</v>
      </c>
      <c r="J164" s="39"/>
      <c r="K164" s="39">
        <v>19.11</v>
      </c>
      <c r="L164" s="39">
        <v>955.5</v>
      </c>
      <c r="M164" s="39">
        <f>汇总表!$E$6</f>
        <v>0</v>
      </c>
      <c r="N164" s="39">
        <f t="shared" si="12"/>
        <v>19.11</v>
      </c>
      <c r="O164" s="47">
        <f t="shared" si="13"/>
        <v>955.5</v>
      </c>
    </row>
    <row r="165" s="27" customFormat="1" ht="93.6" customHeight="1" spans="1:15">
      <c r="A165" s="32">
        <v>36</v>
      </c>
      <c r="B165" s="33" t="s">
        <v>231</v>
      </c>
      <c r="C165" s="33"/>
      <c r="D165" s="34" t="s">
        <v>629</v>
      </c>
      <c r="E165" s="34"/>
      <c r="F165" s="34" t="s">
        <v>630</v>
      </c>
      <c r="G165" s="34"/>
      <c r="H165" s="33" t="s">
        <v>42</v>
      </c>
      <c r="I165" s="39">
        <v>50</v>
      </c>
      <c r="J165" s="39"/>
      <c r="K165" s="39">
        <v>24.02</v>
      </c>
      <c r="L165" s="39">
        <v>1201</v>
      </c>
      <c r="M165" s="39">
        <f>汇总表!$E$6</f>
        <v>0</v>
      </c>
      <c r="N165" s="39">
        <f t="shared" si="12"/>
        <v>24.02</v>
      </c>
      <c r="O165" s="47">
        <f t="shared" si="13"/>
        <v>1201</v>
      </c>
    </row>
    <row r="166" s="27" customFormat="1" ht="93.6" customHeight="1" spans="1:15">
      <c r="A166" s="32">
        <v>37</v>
      </c>
      <c r="B166" s="33" t="s">
        <v>166</v>
      </c>
      <c r="C166" s="33"/>
      <c r="D166" s="34" t="s">
        <v>631</v>
      </c>
      <c r="E166" s="34"/>
      <c r="F166" s="34" t="s">
        <v>632</v>
      </c>
      <c r="G166" s="34"/>
      <c r="H166" s="33" t="s">
        <v>42</v>
      </c>
      <c r="I166" s="39">
        <v>50</v>
      </c>
      <c r="J166" s="39"/>
      <c r="K166" s="39">
        <v>35.23</v>
      </c>
      <c r="L166" s="39">
        <v>1761.5</v>
      </c>
      <c r="M166" s="39">
        <f>汇总表!$E$6</f>
        <v>0</v>
      </c>
      <c r="N166" s="39">
        <f t="shared" si="12"/>
        <v>35.23</v>
      </c>
      <c r="O166" s="47">
        <f t="shared" si="13"/>
        <v>1761.5</v>
      </c>
    </row>
    <row r="167" s="27" customFormat="1" ht="93.6" customHeight="1" spans="1:15">
      <c r="A167" s="32">
        <v>38</v>
      </c>
      <c r="B167" s="33" t="s">
        <v>633</v>
      </c>
      <c r="C167" s="33"/>
      <c r="D167" s="34" t="s">
        <v>634</v>
      </c>
      <c r="E167" s="34"/>
      <c r="F167" s="34" t="s">
        <v>635</v>
      </c>
      <c r="G167" s="34"/>
      <c r="H167" s="33" t="s">
        <v>42</v>
      </c>
      <c r="I167" s="39">
        <v>150</v>
      </c>
      <c r="J167" s="39"/>
      <c r="K167" s="39">
        <v>84</v>
      </c>
      <c r="L167" s="39">
        <v>12600</v>
      </c>
      <c r="M167" s="39">
        <f>汇总表!$E$6</f>
        <v>0</v>
      </c>
      <c r="N167" s="39">
        <f t="shared" ref="N167:N201" si="14">ROUND((100-M167)*K167/100,2)</f>
        <v>84</v>
      </c>
      <c r="O167" s="47">
        <f t="shared" ref="O167:O201" si="15">ROUND(I167*N167,2)</f>
        <v>12600</v>
      </c>
    </row>
    <row r="168" s="27" customFormat="1" ht="116.4" customHeight="1" spans="1:15">
      <c r="A168" s="32">
        <v>39</v>
      </c>
      <c r="B168" s="33" t="s">
        <v>169</v>
      </c>
      <c r="C168" s="33"/>
      <c r="D168" s="34" t="s">
        <v>636</v>
      </c>
      <c r="E168" s="34"/>
      <c r="F168" s="34" t="s">
        <v>637</v>
      </c>
      <c r="G168" s="34"/>
      <c r="H168" s="33" t="s">
        <v>83</v>
      </c>
      <c r="I168" s="39">
        <v>2</v>
      </c>
      <c r="J168" s="39"/>
      <c r="K168" s="39">
        <v>194.88</v>
      </c>
      <c r="L168" s="39">
        <v>389.76</v>
      </c>
      <c r="M168" s="39">
        <f>汇总表!$E$6</f>
        <v>0</v>
      </c>
      <c r="N168" s="39">
        <f t="shared" si="14"/>
        <v>194.88</v>
      </c>
      <c r="O168" s="47">
        <f t="shared" si="15"/>
        <v>389.76</v>
      </c>
    </row>
    <row r="169" s="27" customFormat="1" ht="105" customHeight="1" spans="1:15">
      <c r="A169" s="32">
        <v>40</v>
      </c>
      <c r="B169" s="33" t="s">
        <v>638</v>
      </c>
      <c r="C169" s="33"/>
      <c r="D169" s="34" t="s">
        <v>639</v>
      </c>
      <c r="E169" s="34"/>
      <c r="F169" s="34" t="s">
        <v>640</v>
      </c>
      <c r="G169" s="34"/>
      <c r="H169" s="33" t="s">
        <v>42</v>
      </c>
      <c r="I169" s="39">
        <v>300</v>
      </c>
      <c r="J169" s="39"/>
      <c r="K169" s="39">
        <v>14.1</v>
      </c>
      <c r="L169" s="39">
        <v>4230</v>
      </c>
      <c r="M169" s="39">
        <f>汇总表!$E$6</f>
        <v>0</v>
      </c>
      <c r="N169" s="39">
        <f t="shared" si="14"/>
        <v>14.1</v>
      </c>
      <c r="O169" s="47">
        <f t="shared" si="15"/>
        <v>4230</v>
      </c>
    </row>
    <row r="170" s="27" customFormat="1" ht="105" customHeight="1" spans="1:15">
      <c r="A170" s="32">
        <v>41</v>
      </c>
      <c r="B170" s="33" t="s">
        <v>641</v>
      </c>
      <c r="C170" s="33"/>
      <c r="D170" s="34" t="s">
        <v>642</v>
      </c>
      <c r="E170" s="34"/>
      <c r="F170" s="34" t="s">
        <v>643</v>
      </c>
      <c r="G170" s="34"/>
      <c r="H170" s="33" t="s">
        <v>42</v>
      </c>
      <c r="I170" s="39">
        <v>70</v>
      </c>
      <c r="J170" s="39"/>
      <c r="K170" s="39">
        <v>17.42</v>
      </c>
      <c r="L170" s="39">
        <v>1219.4</v>
      </c>
      <c r="M170" s="39">
        <f>汇总表!$E$6</f>
        <v>0</v>
      </c>
      <c r="N170" s="39">
        <f t="shared" si="14"/>
        <v>17.42</v>
      </c>
      <c r="O170" s="47">
        <f t="shared" si="15"/>
        <v>1219.4</v>
      </c>
    </row>
    <row r="171" s="27" customFormat="1" ht="105" customHeight="1" spans="1:15">
      <c r="A171" s="32">
        <v>42</v>
      </c>
      <c r="B171" s="33" t="s">
        <v>172</v>
      </c>
      <c r="C171" s="33"/>
      <c r="D171" s="34" t="s">
        <v>173</v>
      </c>
      <c r="E171" s="34"/>
      <c r="F171" s="34" t="s">
        <v>174</v>
      </c>
      <c r="G171" s="34"/>
      <c r="H171" s="33" t="s">
        <v>42</v>
      </c>
      <c r="I171" s="39">
        <v>140</v>
      </c>
      <c r="J171" s="39"/>
      <c r="K171" s="39">
        <v>19.14</v>
      </c>
      <c r="L171" s="39">
        <v>2679.6</v>
      </c>
      <c r="M171" s="39">
        <f>汇总表!$E$6</f>
        <v>0</v>
      </c>
      <c r="N171" s="39">
        <f t="shared" si="14"/>
        <v>19.14</v>
      </c>
      <c r="O171" s="47">
        <f t="shared" si="15"/>
        <v>2679.6</v>
      </c>
    </row>
    <row r="172" s="27" customFormat="1" ht="105" customHeight="1" spans="1:15">
      <c r="A172" s="32">
        <v>43</v>
      </c>
      <c r="B172" s="33" t="s">
        <v>236</v>
      </c>
      <c r="C172" s="33"/>
      <c r="D172" s="34" t="s">
        <v>644</v>
      </c>
      <c r="E172" s="34"/>
      <c r="F172" s="34" t="s">
        <v>645</v>
      </c>
      <c r="G172" s="34"/>
      <c r="H172" s="33" t="s">
        <v>42</v>
      </c>
      <c r="I172" s="39">
        <v>120</v>
      </c>
      <c r="J172" s="39"/>
      <c r="K172" s="39">
        <v>28.76</v>
      </c>
      <c r="L172" s="39">
        <v>3451.2</v>
      </c>
      <c r="M172" s="39">
        <f>汇总表!$E$6</f>
        <v>0</v>
      </c>
      <c r="N172" s="39">
        <f t="shared" si="14"/>
        <v>28.76</v>
      </c>
      <c r="O172" s="47">
        <f t="shared" si="15"/>
        <v>3451.2</v>
      </c>
    </row>
    <row r="173" s="27" customFormat="1" ht="93.6" customHeight="1" spans="1:15">
      <c r="A173" s="32">
        <v>44</v>
      </c>
      <c r="B173" s="33" t="s">
        <v>646</v>
      </c>
      <c r="C173" s="33"/>
      <c r="D173" s="34" t="s">
        <v>647</v>
      </c>
      <c r="E173" s="34"/>
      <c r="F173" s="34" t="s">
        <v>238</v>
      </c>
      <c r="G173" s="34"/>
      <c r="H173" s="33" t="s">
        <v>42</v>
      </c>
      <c r="I173" s="39">
        <v>8</v>
      </c>
      <c r="J173" s="39"/>
      <c r="K173" s="39">
        <v>555.67</v>
      </c>
      <c r="L173" s="39">
        <v>4445.36</v>
      </c>
      <c r="M173" s="39">
        <f>汇总表!$E$6</f>
        <v>0</v>
      </c>
      <c r="N173" s="39">
        <f t="shared" si="14"/>
        <v>555.67</v>
      </c>
      <c r="O173" s="47">
        <f t="shared" si="15"/>
        <v>4445.36</v>
      </c>
    </row>
    <row r="174" s="27" customFormat="1" ht="93.6" customHeight="1" spans="1:15">
      <c r="A174" s="32">
        <v>45</v>
      </c>
      <c r="B174" s="33" t="s">
        <v>175</v>
      </c>
      <c r="C174" s="33"/>
      <c r="D174" s="34" t="s">
        <v>176</v>
      </c>
      <c r="E174" s="34"/>
      <c r="F174" s="34" t="s">
        <v>648</v>
      </c>
      <c r="G174" s="34"/>
      <c r="H174" s="33" t="s">
        <v>42</v>
      </c>
      <c r="I174" s="39">
        <v>126</v>
      </c>
      <c r="J174" s="39"/>
      <c r="K174" s="39">
        <v>11.92</v>
      </c>
      <c r="L174" s="39">
        <v>1501.92</v>
      </c>
      <c r="M174" s="39">
        <f>汇总表!$E$6</f>
        <v>0</v>
      </c>
      <c r="N174" s="39">
        <f t="shared" si="14"/>
        <v>11.92</v>
      </c>
      <c r="O174" s="47">
        <f t="shared" si="15"/>
        <v>1501.92</v>
      </c>
    </row>
    <row r="175" s="27" customFormat="1" ht="82.2" customHeight="1" spans="1:15">
      <c r="A175" s="32">
        <v>46</v>
      </c>
      <c r="B175" s="33" t="s">
        <v>178</v>
      </c>
      <c r="C175" s="33"/>
      <c r="D175" s="34" t="s">
        <v>649</v>
      </c>
      <c r="E175" s="34"/>
      <c r="F175" s="34" t="s">
        <v>650</v>
      </c>
      <c r="G175" s="34"/>
      <c r="H175" s="33" t="s">
        <v>42</v>
      </c>
      <c r="I175" s="39">
        <v>260</v>
      </c>
      <c r="J175" s="39"/>
      <c r="K175" s="39">
        <v>3.23</v>
      </c>
      <c r="L175" s="39">
        <v>839.8</v>
      </c>
      <c r="M175" s="39">
        <f>汇总表!$E$6</f>
        <v>0</v>
      </c>
      <c r="N175" s="39">
        <f t="shared" si="14"/>
        <v>3.23</v>
      </c>
      <c r="O175" s="47">
        <f t="shared" si="15"/>
        <v>839.8</v>
      </c>
    </row>
    <row r="176" s="27" customFormat="1" ht="82.2" customHeight="1" spans="1:15">
      <c r="A176" s="32">
        <v>47</v>
      </c>
      <c r="B176" s="33" t="s">
        <v>651</v>
      </c>
      <c r="C176" s="33"/>
      <c r="D176" s="34" t="s">
        <v>652</v>
      </c>
      <c r="E176" s="34"/>
      <c r="F176" s="34" t="s">
        <v>653</v>
      </c>
      <c r="G176" s="34"/>
      <c r="H176" s="33" t="s">
        <v>42</v>
      </c>
      <c r="I176" s="39">
        <v>900</v>
      </c>
      <c r="J176" s="39"/>
      <c r="K176" s="39">
        <v>3.11</v>
      </c>
      <c r="L176" s="39">
        <v>2799</v>
      </c>
      <c r="M176" s="39">
        <f>汇总表!$E$6</f>
        <v>0</v>
      </c>
      <c r="N176" s="39">
        <f t="shared" si="14"/>
        <v>3.11</v>
      </c>
      <c r="O176" s="47">
        <f t="shared" si="15"/>
        <v>2799</v>
      </c>
    </row>
    <row r="177" s="27" customFormat="1" ht="82.2" customHeight="1" spans="1:15">
      <c r="A177" s="32">
        <v>48</v>
      </c>
      <c r="B177" s="33" t="s">
        <v>654</v>
      </c>
      <c r="C177" s="33"/>
      <c r="D177" s="34" t="s">
        <v>655</v>
      </c>
      <c r="E177" s="34"/>
      <c r="F177" s="34" t="s">
        <v>656</v>
      </c>
      <c r="G177" s="34"/>
      <c r="H177" s="33" t="s">
        <v>42</v>
      </c>
      <c r="I177" s="39">
        <v>120</v>
      </c>
      <c r="J177" s="39"/>
      <c r="K177" s="39">
        <v>3.56</v>
      </c>
      <c r="L177" s="39">
        <v>427.2</v>
      </c>
      <c r="M177" s="39">
        <f>汇总表!$E$6</f>
        <v>0</v>
      </c>
      <c r="N177" s="39">
        <f t="shared" si="14"/>
        <v>3.56</v>
      </c>
      <c r="O177" s="47">
        <f t="shared" si="15"/>
        <v>427.2</v>
      </c>
    </row>
    <row r="178" s="27" customFormat="1" ht="82.2" customHeight="1" spans="1:15">
      <c r="A178" s="32">
        <v>49</v>
      </c>
      <c r="B178" s="33" t="s">
        <v>181</v>
      </c>
      <c r="C178" s="33"/>
      <c r="D178" s="34" t="s">
        <v>657</v>
      </c>
      <c r="E178" s="34"/>
      <c r="F178" s="34" t="s">
        <v>658</v>
      </c>
      <c r="G178" s="34"/>
      <c r="H178" s="33" t="s">
        <v>42</v>
      </c>
      <c r="I178" s="39">
        <v>420</v>
      </c>
      <c r="J178" s="39"/>
      <c r="K178" s="39">
        <v>4.63</v>
      </c>
      <c r="L178" s="39">
        <v>1944.6</v>
      </c>
      <c r="M178" s="39">
        <f>汇总表!$E$6</f>
        <v>0</v>
      </c>
      <c r="N178" s="39">
        <f t="shared" si="14"/>
        <v>4.63</v>
      </c>
      <c r="O178" s="47">
        <f t="shared" si="15"/>
        <v>1944.6</v>
      </c>
    </row>
    <row r="179" s="27" customFormat="1" ht="82.2" customHeight="1" spans="1:15">
      <c r="A179" s="32">
        <v>50</v>
      </c>
      <c r="B179" s="33" t="s">
        <v>659</v>
      </c>
      <c r="C179" s="33"/>
      <c r="D179" s="34" t="s">
        <v>660</v>
      </c>
      <c r="E179" s="34"/>
      <c r="F179" s="34" t="s">
        <v>661</v>
      </c>
      <c r="G179" s="34"/>
      <c r="H179" s="33" t="s">
        <v>42</v>
      </c>
      <c r="I179" s="39">
        <v>68</v>
      </c>
      <c r="J179" s="39"/>
      <c r="K179" s="39">
        <v>5.19</v>
      </c>
      <c r="L179" s="39">
        <v>352.92</v>
      </c>
      <c r="M179" s="39">
        <f>汇总表!$E$6</f>
        <v>0</v>
      </c>
      <c r="N179" s="39">
        <f t="shared" si="14"/>
        <v>5.19</v>
      </c>
      <c r="O179" s="47">
        <f t="shared" si="15"/>
        <v>352.92</v>
      </c>
    </row>
    <row r="180" s="27" customFormat="1" ht="13.8" customHeight="1" spans="1:15">
      <c r="A180" s="32"/>
      <c r="B180" s="33"/>
      <c r="C180" s="33"/>
      <c r="D180" s="34" t="s">
        <v>184</v>
      </c>
      <c r="E180" s="34"/>
      <c r="F180" s="34"/>
      <c r="G180" s="34"/>
      <c r="H180" s="35"/>
      <c r="I180" s="35"/>
      <c r="J180" s="35"/>
      <c r="K180" s="35"/>
      <c r="L180" s="35"/>
      <c r="M180" s="39"/>
      <c r="N180" s="39"/>
      <c r="O180" s="47"/>
    </row>
    <row r="181" s="27" customFormat="1" ht="105" customHeight="1" spans="1:15">
      <c r="A181" s="32">
        <v>1</v>
      </c>
      <c r="B181" s="33" t="s">
        <v>185</v>
      </c>
      <c r="C181" s="33"/>
      <c r="D181" s="34" t="s">
        <v>186</v>
      </c>
      <c r="E181" s="34"/>
      <c r="F181" s="34" t="s">
        <v>187</v>
      </c>
      <c r="G181" s="34"/>
      <c r="H181" s="33" t="s">
        <v>42</v>
      </c>
      <c r="I181" s="39">
        <v>110</v>
      </c>
      <c r="J181" s="39"/>
      <c r="K181" s="39">
        <v>22</v>
      </c>
      <c r="L181" s="39">
        <f>ROUND(K181*I181,2)</f>
        <v>2420</v>
      </c>
      <c r="M181" s="39">
        <f>汇总表!$E$6</f>
        <v>0</v>
      </c>
      <c r="N181" s="39">
        <f t="shared" si="14"/>
        <v>22</v>
      </c>
      <c r="O181" s="47">
        <f t="shared" si="15"/>
        <v>2420</v>
      </c>
    </row>
    <row r="182" s="27" customFormat="1" ht="105" customHeight="1" spans="1:15">
      <c r="A182" s="32">
        <v>2</v>
      </c>
      <c r="B182" s="33" t="s">
        <v>188</v>
      </c>
      <c r="C182" s="33"/>
      <c r="D182" s="34" t="s">
        <v>189</v>
      </c>
      <c r="E182" s="34"/>
      <c r="F182" s="34" t="s">
        <v>190</v>
      </c>
      <c r="G182" s="34"/>
      <c r="H182" s="33" t="s">
        <v>42</v>
      </c>
      <c r="I182" s="39">
        <v>35</v>
      </c>
      <c r="J182" s="39"/>
      <c r="K182" s="39">
        <v>10</v>
      </c>
      <c r="L182" s="39">
        <f>ROUND(K182*I182,2)</f>
        <v>350</v>
      </c>
      <c r="M182" s="39">
        <f>汇总表!$E$6</f>
        <v>0</v>
      </c>
      <c r="N182" s="39">
        <f t="shared" si="14"/>
        <v>10</v>
      </c>
      <c r="O182" s="47">
        <f t="shared" si="15"/>
        <v>350</v>
      </c>
    </row>
    <row r="183" s="27" customFormat="1" ht="116.4" customHeight="1" spans="1:15">
      <c r="A183" s="32">
        <v>3</v>
      </c>
      <c r="B183" s="33" t="s">
        <v>191</v>
      </c>
      <c r="C183" s="33"/>
      <c r="D183" s="34" t="s">
        <v>192</v>
      </c>
      <c r="E183" s="34"/>
      <c r="F183" s="34" t="s">
        <v>193</v>
      </c>
      <c r="G183" s="34"/>
      <c r="H183" s="33" t="s">
        <v>42</v>
      </c>
      <c r="I183" s="39">
        <v>135</v>
      </c>
      <c r="J183" s="39"/>
      <c r="K183" s="39">
        <v>20</v>
      </c>
      <c r="L183" s="39">
        <f>ROUND(K183*I183,2)</f>
        <v>2700</v>
      </c>
      <c r="M183" s="39">
        <f>汇总表!$E$6</f>
        <v>0</v>
      </c>
      <c r="N183" s="39">
        <f t="shared" si="14"/>
        <v>20</v>
      </c>
      <c r="O183" s="47">
        <f t="shared" si="15"/>
        <v>2700</v>
      </c>
    </row>
    <row r="184" s="27" customFormat="1" ht="70.8" customHeight="1" spans="1:15">
      <c r="A184" s="32">
        <v>4</v>
      </c>
      <c r="B184" s="33" t="s">
        <v>194</v>
      </c>
      <c r="C184" s="33"/>
      <c r="D184" s="34" t="s">
        <v>195</v>
      </c>
      <c r="E184" s="34"/>
      <c r="F184" s="34" t="s">
        <v>196</v>
      </c>
      <c r="G184" s="34"/>
      <c r="H184" s="33" t="s">
        <v>197</v>
      </c>
      <c r="I184" s="39">
        <v>4</v>
      </c>
      <c r="J184" s="39"/>
      <c r="K184" s="39">
        <v>53.89</v>
      </c>
      <c r="L184" s="39">
        <v>215.56</v>
      </c>
      <c r="M184" s="39">
        <f>汇总表!$E$6</f>
        <v>0</v>
      </c>
      <c r="N184" s="39">
        <f t="shared" si="14"/>
        <v>53.89</v>
      </c>
      <c r="O184" s="47">
        <f t="shared" si="15"/>
        <v>215.56</v>
      </c>
    </row>
    <row r="185" s="27" customFormat="1" ht="70.8" customHeight="1" spans="1:15">
      <c r="A185" s="32">
        <v>5</v>
      </c>
      <c r="B185" s="33" t="s">
        <v>198</v>
      </c>
      <c r="C185" s="33"/>
      <c r="D185" s="34" t="s">
        <v>199</v>
      </c>
      <c r="E185" s="34"/>
      <c r="F185" s="34" t="s">
        <v>200</v>
      </c>
      <c r="G185" s="34"/>
      <c r="H185" s="33" t="s">
        <v>155</v>
      </c>
      <c r="I185" s="39">
        <v>1</v>
      </c>
      <c r="J185" s="39"/>
      <c r="K185" s="39">
        <v>200</v>
      </c>
      <c r="L185" s="39">
        <f>ROUND(K185*I185,2)</f>
        <v>200</v>
      </c>
      <c r="M185" s="39">
        <f>汇总表!$E$6</f>
        <v>0</v>
      </c>
      <c r="N185" s="39">
        <f t="shared" si="14"/>
        <v>200</v>
      </c>
      <c r="O185" s="47">
        <f t="shared" si="15"/>
        <v>200</v>
      </c>
    </row>
    <row r="186" s="27" customFormat="1" ht="82.2" customHeight="1" spans="1:15">
      <c r="A186" s="32">
        <v>6</v>
      </c>
      <c r="B186" s="33" t="s">
        <v>201</v>
      </c>
      <c r="C186" s="33"/>
      <c r="D186" s="34" t="s">
        <v>202</v>
      </c>
      <c r="E186" s="34"/>
      <c r="F186" s="34" t="s">
        <v>203</v>
      </c>
      <c r="G186" s="34"/>
      <c r="H186" s="33" t="s">
        <v>204</v>
      </c>
      <c r="I186" s="39">
        <v>4</v>
      </c>
      <c r="J186" s="39"/>
      <c r="K186" s="39">
        <v>62.4</v>
      </c>
      <c r="L186" s="39">
        <v>249.6</v>
      </c>
      <c r="M186" s="39">
        <f>汇总表!$E$6</f>
        <v>0</v>
      </c>
      <c r="N186" s="39">
        <f t="shared" si="14"/>
        <v>62.4</v>
      </c>
      <c r="O186" s="47">
        <f t="shared" si="15"/>
        <v>249.6</v>
      </c>
    </row>
    <row r="187" s="27" customFormat="1" ht="48" customHeight="1" spans="1:15">
      <c r="A187" s="32">
        <v>7</v>
      </c>
      <c r="B187" s="33" t="s">
        <v>205</v>
      </c>
      <c r="C187" s="33"/>
      <c r="D187" s="34" t="s">
        <v>206</v>
      </c>
      <c r="E187" s="34"/>
      <c r="F187" s="34" t="s">
        <v>207</v>
      </c>
      <c r="G187" s="34"/>
      <c r="H187" s="33" t="s">
        <v>208</v>
      </c>
      <c r="I187" s="39">
        <v>1</v>
      </c>
      <c r="J187" s="39"/>
      <c r="K187" s="39">
        <v>500</v>
      </c>
      <c r="L187" s="39">
        <f>ROUND(I187*K187,2)</f>
        <v>500</v>
      </c>
      <c r="M187" s="39">
        <f>汇总表!$E$6</f>
        <v>0</v>
      </c>
      <c r="N187" s="39">
        <f t="shared" si="14"/>
        <v>500</v>
      </c>
      <c r="O187" s="47">
        <f t="shared" si="15"/>
        <v>500</v>
      </c>
    </row>
    <row r="188" s="27" customFormat="1" ht="13.8" customHeight="1" spans="1:15">
      <c r="A188" s="32"/>
      <c r="B188" s="33"/>
      <c r="C188" s="33"/>
      <c r="D188" s="34" t="s">
        <v>662</v>
      </c>
      <c r="E188" s="34"/>
      <c r="F188" s="34"/>
      <c r="G188" s="34"/>
      <c r="H188" s="35"/>
      <c r="I188" s="35"/>
      <c r="J188" s="35"/>
      <c r="K188" s="35"/>
      <c r="L188" s="35"/>
      <c r="M188" s="39"/>
      <c r="N188" s="39"/>
      <c r="O188" s="47"/>
    </row>
    <row r="189" s="27" customFormat="1" ht="82.2" customHeight="1" spans="1:15">
      <c r="A189" s="32">
        <v>1</v>
      </c>
      <c r="B189" s="33" t="s">
        <v>663</v>
      </c>
      <c r="C189" s="33"/>
      <c r="D189" s="34" t="s">
        <v>664</v>
      </c>
      <c r="E189" s="34"/>
      <c r="F189" s="34" t="s">
        <v>665</v>
      </c>
      <c r="G189" s="34"/>
      <c r="H189" s="33" t="s">
        <v>155</v>
      </c>
      <c r="I189" s="39">
        <v>1</v>
      </c>
      <c r="J189" s="39"/>
      <c r="K189" s="39">
        <v>2000</v>
      </c>
      <c r="L189" s="39">
        <f>ROUND(K189*I189,2)</f>
        <v>2000</v>
      </c>
      <c r="M189" s="39">
        <f>汇总表!$E$6</f>
        <v>0</v>
      </c>
      <c r="N189" s="39">
        <f t="shared" si="14"/>
        <v>2000</v>
      </c>
      <c r="O189" s="47">
        <f t="shared" si="15"/>
        <v>2000</v>
      </c>
    </row>
    <row r="190" s="27" customFormat="1" ht="105" customHeight="1" spans="1:15">
      <c r="A190" s="32">
        <v>2</v>
      </c>
      <c r="B190" s="33" t="s">
        <v>666</v>
      </c>
      <c r="C190" s="33"/>
      <c r="D190" s="34" t="s">
        <v>667</v>
      </c>
      <c r="E190" s="34"/>
      <c r="F190" s="34" t="s">
        <v>668</v>
      </c>
      <c r="G190" s="34"/>
      <c r="H190" s="33" t="s">
        <v>99</v>
      </c>
      <c r="I190" s="39">
        <v>45</v>
      </c>
      <c r="J190" s="39"/>
      <c r="K190" s="39">
        <v>230.17</v>
      </c>
      <c r="L190" s="39">
        <v>10357.65</v>
      </c>
      <c r="M190" s="39">
        <f>汇总表!$E$6</f>
        <v>0</v>
      </c>
      <c r="N190" s="39">
        <f t="shared" si="14"/>
        <v>230.17</v>
      </c>
      <c r="O190" s="47">
        <f t="shared" si="15"/>
        <v>10357.65</v>
      </c>
    </row>
    <row r="191" s="27" customFormat="1" ht="93.6" customHeight="1" spans="1:15">
      <c r="A191" s="32">
        <v>3</v>
      </c>
      <c r="B191" s="33" t="s">
        <v>669</v>
      </c>
      <c r="C191" s="33"/>
      <c r="D191" s="34" t="s">
        <v>563</v>
      </c>
      <c r="E191" s="34"/>
      <c r="F191" s="34" t="s">
        <v>564</v>
      </c>
      <c r="G191" s="34"/>
      <c r="H191" s="33" t="s">
        <v>42</v>
      </c>
      <c r="I191" s="39">
        <v>36</v>
      </c>
      <c r="J191" s="39"/>
      <c r="K191" s="39">
        <v>66.33</v>
      </c>
      <c r="L191" s="39">
        <v>2387.88</v>
      </c>
      <c r="M191" s="39">
        <f>汇总表!$E$6</f>
        <v>0</v>
      </c>
      <c r="N191" s="39">
        <f t="shared" si="14"/>
        <v>66.33</v>
      </c>
      <c r="O191" s="47">
        <f t="shared" si="15"/>
        <v>2387.88</v>
      </c>
    </row>
    <row r="192" s="27" customFormat="1" ht="127.8" customHeight="1" spans="1:15">
      <c r="A192" s="32">
        <v>4</v>
      </c>
      <c r="B192" s="33" t="s">
        <v>670</v>
      </c>
      <c r="C192" s="33"/>
      <c r="D192" s="34" t="s">
        <v>566</v>
      </c>
      <c r="E192" s="34"/>
      <c r="F192" s="34" t="s">
        <v>567</v>
      </c>
      <c r="G192" s="34"/>
      <c r="H192" s="33" t="s">
        <v>568</v>
      </c>
      <c r="I192" s="39">
        <v>45</v>
      </c>
      <c r="J192" s="39"/>
      <c r="K192" s="39">
        <v>21.78</v>
      </c>
      <c r="L192" s="39">
        <v>980.1</v>
      </c>
      <c r="M192" s="39">
        <f>汇总表!$E$6</f>
        <v>0</v>
      </c>
      <c r="N192" s="39">
        <f t="shared" si="14"/>
        <v>21.78</v>
      </c>
      <c r="O192" s="47">
        <f t="shared" si="15"/>
        <v>980.1</v>
      </c>
    </row>
    <row r="193" s="27" customFormat="1" ht="93.6" customHeight="1" spans="1:15">
      <c r="A193" s="32">
        <v>5</v>
      </c>
      <c r="B193" s="33" t="s">
        <v>671</v>
      </c>
      <c r="C193" s="33"/>
      <c r="D193" s="34" t="s">
        <v>672</v>
      </c>
      <c r="E193" s="34"/>
      <c r="F193" s="34" t="s">
        <v>673</v>
      </c>
      <c r="G193" s="34"/>
      <c r="H193" s="33" t="s">
        <v>42</v>
      </c>
      <c r="I193" s="39">
        <v>8</v>
      </c>
      <c r="J193" s="39"/>
      <c r="K193" s="39">
        <v>370.44</v>
      </c>
      <c r="L193" s="39">
        <v>2963.52</v>
      </c>
      <c r="M193" s="39">
        <f>汇总表!$E$6</f>
        <v>0</v>
      </c>
      <c r="N193" s="39">
        <f t="shared" si="14"/>
        <v>370.44</v>
      </c>
      <c r="O193" s="47">
        <f t="shared" si="15"/>
        <v>2963.52</v>
      </c>
    </row>
    <row r="194" s="27" customFormat="1" ht="82.2" customHeight="1" spans="1:15">
      <c r="A194" s="32">
        <v>6</v>
      </c>
      <c r="B194" s="33" t="s">
        <v>674</v>
      </c>
      <c r="C194" s="33"/>
      <c r="D194" s="34" t="s">
        <v>621</v>
      </c>
      <c r="E194" s="34"/>
      <c r="F194" s="34" t="s">
        <v>675</v>
      </c>
      <c r="G194" s="34"/>
      <c r="H194" s="33" t="s">
        <v>83</v>
      </c>
      <c r="I194" s="39">
        <v>51</v>
      </c>
      <c r="J194" s="39"/>
      <c r="K194" s="39">
        <v>8</v>
      </c>
      <c r="L194" s="39">
        <f>ROUND(K194*I194,2)</f>
        <v>408</v>
      </c>
      <c r="M194" s="39">
        <f>汇总表!$E$6</f>
        <v>0</v>
      </c>
      <c r="N194" s="39">
        <f t="shared" si="14"/>
        <v>8</v>
      </c>
      <c r="O194" s="47">
        <f t="shared" si="15"/>
        <v>408</v>
      </c>
    </row>
    <row r="195" s="27" customFormat="1" ht="93.6" customHeight="1" spans="1:15">
      <c r="A195" s="32">
        <v>7</v>
      </c>
      <c r="B195" s="33" t="s">
        <v>676</v>
      </c>
      <c r="C195" s="33"/>
      <c r="D195" s="34" t="s">
        <v>677</v>
      </c>
      <c r="E195" s="34"/>
      <c r="F195" s="34" t="s">
        <v>678</v>
      </c>
      <c r="G195" s="34"/>
      <c r="H195" s="33" t="s">
        <v>42</v>
      </c>
      <c r="I195" s="39">
        <v>300</v>
      </c>
      <c r="J195" s="39"/>
      <c r="K195" s="39">
        <v>4.74</v>
      </c>
      <c r="L195" s="39">
        <v>1422</v>
      </c>
      <c r="M195" s="39">
        <f>汇总表!$E$6</f>
        <v>0</v>
      </c>
      <c r="N195" s="39">
        <f t="shared" si="14"/>
        <v>4.74</v>
      </c>
      <c r="O195" s="47">
        <f t="shared" si="15"/>
        <v>1422</v>
      </c>
    </row>
    <row r="196" s="27" customFormat="1" ht="93.6" customHeight="1" spans="1:15">
      <c r="A196" s="32">
        <v>8</v>
      </c>
      <c r="B196" s="33" t="s">
        <v>679</v>
      </c>
      <c r="C196" s="33"/>
      <c r="D196" s="34" t="s">
        <v>680</v>
      </c>
      <c r="E196" s="34"/>
      <c r="F196" s="34" t="s">
        <v>681</v>
      </c>
      <c r="G196" s="34"/>
      <c r="H196" s="33" t="s">
        <v>42</v>
      </c>
      <c r="I196" s="39">
        <v>300</v>
      </c>
      <c r="J196" s="39"/>
      <c r="K196" s="39">
        <v>4.74</v>
      </c>
      <c r="L196" s="39">
        <v>1422</v>
      </c>
      <c r="M196" s="39">
        <f>汇总表!$E$6</f>
        <v>0</v>
      </c>
      <c r="N196" s="39">
        <f t="shared" si="14"/>
        <v>4.74</v>
      </c>
      <c r="O196" s="47">
        <f t="shared" si="15"/>
        <v>1422</v>
      </c>
    </row>
    <row r="197" s="27" customFormat="1" ht="59.4" customHeight="1" spans="1:15">
      <c r="A197" s="32">
        <v>9</v>
      </c>
      <c r="B197" s="33" t="s">
        <v>682</v>
      </c>
      <c r="C197" s="33"/>
      <c r="D197" s="34" t="s">
        <v>683</v>
      </c>
      <c r="E197" s="34"/>
      <c r="F197" s="34" t="s">
        <v>684</v>
      </c>
      <c r="G197" s="34"/>
      <c r="H197" s="33" t="s">
        <v>42</v>
      </c>
      <c r="I197" s="39">
        <v>50</v>
      </c>
      <c r="J197" s="39"/>
      <c r="K197" s="39">
        <v>4.44</v>
      </c>
      <c r="L197" s="39">
        <v>222</v>
      </c>
      <c r="M197" s="39">
        <f>汇总表!$E$6</f>
        <v>0</v>
      </c>
      <c r="N197" s="39">
        <f t="shared" si="14"/>
        <v>4.44</v>
      </c>
      <c r="O197" s="47">
        <f t="shared" si="15"/>
        <v>222</v>
      </c>
    </row>
    <row r="198" s="27" customFormat="1" ht="59.4" customHeight="1" spans="1:15">
      <c r="A198" s="32">
        <v>10</v>
      </c>
      <c r="B198" s="33" t="s">
        <v>685</v>
      </c>
      <c r="C198" s="33"/>
      <c r="D198" s="34" t="s">
        <v>686</v>
      </c>
      <c r="E198" s="34"/>
      <c r="F198" s="34" t="s">
        <v>687</v>
      </c>
      <c r="G198" s="34"/>
      <c r="H198" s="33" t="s">
        <v>42</v>
      </c>
      <c r="I198" s="39">
        <v>50</v>
      </c>
      <c r="J198" s="39"/>
      <c r="K198" s="39">
        <v>4.85</v>
      </c>
      <c r="L198" s="39">
        <v>242.5</v>
      </c>
      <c r="M198" s="39">
        <f>汇总表!$E$6</f>
        <v>0</v>
      </c>
      <c r="N198" s="39">
        <f t="shared" si="14"/>
        <v>4.85</v>
      </c>
      <c r="O198" s="47">
        <f t="shared" si="15"/>
        <v>242.5</v>
      </c>
    </row>
    <row r="199" s="27" customFormat="1" ht="70.8" customHeight="1" spans="1:15">
      <c r="A199" s="32">
        <v>11</v>
      </c>
      <c r="B199" s="33" t="s">
        <v>688</v>
      </c>
      <c r="C199" s="33"/>
      <c r="D199" s="34" t="s">
        <v>689</v>
      </c>
      <c r="E199" s="34"/>
      <c r="F199" s="34" t="s">
        <v>690</v>
      </c>
      <c r="G199" s="34"/>
      <c r="H199" s="33" t="s">
        <v>83</v>
      </c>
      <c r="I199" s="39">
        <v>24</v>
      </c>
      <c r="J199" s="39"/>
      <c r="K199" s="39">
        <v>20</v>
      </c>
      <c r="L199" s="39">
        <f>ROUND(K199*I199,2)</f>
        <v>480</v>
      </c>
      <c r="M199" s="39">
        <f>汇总表!$E$6</f>
        <v>0</v>
      </c>
      <c r="N199" s="39">
        <f t="shared" si="14"/>
        <v>20</v>
      </c>
      <c r="O199" s="47">
        <f t="shared" si="15"/>
        <v>480</v>
      </c>
    </row>
    <row r="200" s="27" customFormat="1" ht="70.8" customHeight="1" spans="1:15">
      <c r="A200" s="32">
        <v>12</v>
      </c>
      <c r="B200" s="33" t="s">
        <v>691</v>
      </c>
      <c r="C200" s="33"/>
      <c r="D200" s="34" t="s">
        <v>692</v>
      </c>
      <c r="E200" s="34"/>
      <c r="F200" s="34" t="s">
        <v>693</v>
      </c>
      <c r="G200" s="34"/>
      <c r="H200" s="33" t="s">
        <v>83</v>
      </c>
      <c r="I200" s="39">
        <v>3</v>
      </c>
      <c r="J200" s="39"/>
      <c r="K200" s="39">
        <v>20</v>
      </c>
      <c r="L200" s="39">
        <f>ROUND(K200*I200,2)</f>
        <v>60</v>
      </c>
      <c r="M200" s="39">
        <f>汇总表!$E$6</f>
        <v>0</v>
      </c>
      <c r="N200" s="39">
        <f t="shared" si="14"/>
        <v>20</v>
      </c>
      <c r="O200" s="47">
        <f t="shared" si="15"/>
        <v>60</v>
      </c>
    </row>
    <row r="201" s="27" customFormat="1" ht="70.8" customHeight="1" spans="1:15">
      <c r="A201" s="32">
        <v>13</v>
      </c>
      <c r="B201" s="33" t="s">
        <v>694</v>
      </c>
      <c r="C201" s="33"/>
      <c r="D201" s="34" t="s">
        <v>695</v>
      </c>
      <c r="E201" s="34"/>
      <c r="F201" s="34" t="s">
        <v>696</v>
      </c>
      <c r="G201" s="34"/>
      <c r="H201" s="33" t="s">
        <v>83</v>
      </c>
      <c r="I201" s="39">
        <v>24</v>
      </c>
      <c r="J201" s="39"/>
      <c r="K201" s="39">
        <v>25</v>
      </c>
      <c r="L201" s="39">
        <f>ROUND(K201*I201,2)</f>
        <v>600</v>
      </c>
      <c r="M201" s="39">
        <f>汇总表!$E$6</f>
        <v>0</v>
      </c>
      <c r="N201" s="39">
        <f t="shared" si="14"/>
        <v>25</v>
      </c>
      <c r="O201" s="47">
        <f t="shared" si="15"/>
        <v>600</v>
      </c>
    </row>
    <row r="202" s="27" customFormat="1" ht="13.8" customHeight="1" spans="1:15">
      <c r="A202" s="42" t="s">
        <v>209</v>
      </c>
      <c r="B202" s="43"/>
      <c r="C202" s="43"/>
      <c r="D202" s="43"/>
      <c r="E202" s="43"/>
      <c r="F202" s="43"/>
      <c r="G202" s="43"/>
      <c r="H202" s="43"/>
      <c r="I202" s="43"/>
      <c r="J202" s="43"/>
      <c r="K202" s="43"/>
      <c r="L202" s="44">
        <f>SUM(L6:L201)</f>
        <v>827597.9</v>
      </c>
      <c r="M202" s="44"/>
      <c r="N202" s="45"/>
      <c r="O202" s="46">
        <f>SUM(O6:O201)</f>
        <v>827597.9</v>
      </c>
    </row>
  </sheetData>
  <sheetProtection password="E613" sheet="1" objects="1"/>
  <mergeCells count="782">
    <mergeCell ref="A1:O1"/>
    <mergeCell ref="A2:F2"/>
    <mergeCell ref="G2:I2"/>
    <mergeCell ref="J2:N2"/>
    <mergeCell ref="K3:L3"/>
    <mergeCell ref="M3:O3"/>
    <mergeCell ref="B5:C5"/>
    <mergeCell ref="D5:G5"/>
    <mergeCell ref="I5:J5"/>
    <mergeCell ref="B6:C6"/>
    <mergeCell ref="D6:E6"/>
    <mergeCell ref="F6:G6"/>
    <mergeCell ref="I6:J6"/>
    <mergeCell ref="B7:C7"/>
    <mergeCell ref="D7:E7"/>
    <mergeCell ref="F7:G7"/>
    <mergeCell ref="I7:J7"/>
    <mergeCell ref="B8:C8"/>
    <mergeCell ref="D8:E8"/>
    <mergeCell ref="F8:G8"/>
    <mergeCell ref="I8:J8"/>
    <mergeCell ref="B9:C9"/>
    <mergeCell ref="D9:E9"/>
    <mergeCell ref="F9:G9"/>
    <mergeCell ref="I9:J9"/>
    <mergeCell ref="B10:C10"/>
    <mergeCell ref="D10:E10"/>
    <mergeCell ref="F10:G10"/>
    <mergeCell ref="I10:J10"/>
    <mergeCell ref="B11:C11"/>
    <mergeCell ref="D11:E11"/>
    <mergeCell ref="F11:G11"/>
    <mergeCell ref="I11:J11"/>
    <mergeCell ref="B12:C12"/>
    <mergeCell ref="D12:G12"/>
    <mergeCell ref="I12:J12"/>
    <mergeCell ref="B13:C13"/>
    <mergeCell ref="D13:E13"/>
    <mergeCell ref="F13:G13"/>
    <mergeCell ref="I13:J13"/>
    <mergeCell ref="B14:C14"/>
    <mergeCell ref="D14:E14"/>
    <mergeCell ref="F14:G14"/>
    <mergeCell ref="I14:J14"/>
    <mergeCell ref="B15:C15"/>
    <mergeCell ref="D15:E15"/>
    <mergeCell ref="F15:G15"/>
    <mergeCell ref="I15:J15"/>
    <mergeCell ref="B16:C16"/>
    <mergeCell ref="D16:E16"/>
    <mergeCell ref="F16:G16"/>
    <mergeCell ref="I16:J16"/>
    <mergeCell ref="B17:C17"/>
    <mergeCell ref="D17:E17"/>
    <mergeCell ref="F17:G17"/>
    <mergeCell ref="I17:J17"/>
    <mergeCell ref="B18:C18"/>
    <mergeCell ref="D18:G18"/>
    <mergeCell ref="I18:J18"/>
    <mergeCell ref="B19:C19"/>
    <mergeCell ref="D19:E19"/>
    <mergeCell ref="F19:G19"/>
    <mergeCell ref="I19:J19"/>
    <mergeCell ref="B20:C20"/>
    <mergeCell ref="D20:E20"/>
    <mergeCell ref="F20:G20"/>
    <mergeCell ref="I20:J20"/>
    <mergeCell ref="B21:C21"/>
    <mergeCell ref="D21:E21"/>
    <mergeCell ref="F21:G21"/>
    <mergeCell ref="I21:J21"/>
    <mergeCell ref="B22:C22"/>
    <mergeCell ref="D22:E22"/>
    <mergeCell ref="F22:G22"/>
    <mergeCell ref="I22:J22"/>
    <mergeCell ref="B23:C23"/>
    <mergeCell ref="D23:E23"/>
    <mergeCell ref="F23:G23"/>
    <mergeCell ref="I23:J23"/>
    <mergeCell ref="B24:C24"/>
    <mergeCell ref="D24:E24"/>
    <mergeCell ref="F24:G24"/>
    <mergeCell ref="I24:J24"/>
    <mergeCell ref="B25:C25"/>
    <mergeCell ref="D25:E25"/>
    <mergeCell ref="F25:G25"/>
    <mergeCell ref="I25:J25"/>
    <mergeCell ref="B26:C26"/>
    <mergeCell ref="D26:E26"/>
    <mergeCell ref="F26:G26"/>
    <mergeCell ref="I26:J26"/>
    <mergeCell ref="B27:C27"/>
    <mergeCell ref="D27:E27"/>
    <mergeCell ref="F27:G27"/>
    <mergeCell ref="I27:J27"/>
    <mergeCell ref="B28:C28"/>
    <mergeCell ref="D28:E28"/>
    <mergeCell ref="F28:G28"/>
    <mergeCell ref="I28:J28"/>
    <mergeCell ref="B29:C29"/>
    <mergeCell ref="D29:E29"/>
    <mergeCell ref="F29:G29"/>
    <mergeCell ref="I29:J29"/>
    <mergeCell ref="B30:C30"/>
    <mergeCell ref="D30:E30"/>
    <mergeCell ref="F30:G30"/>
    <mergeCell ref="I30:J30"/>
    <mergeCell ref="B31:C31"/>
    <mergeCell ref="D31:E31"/>
    <mergeCell ref="F31:G31"/>
    <mergeCell ref="I31:J31"/>
    <mergeCell ref="B32:C32"/>
    <mergeCell ref="D32:E32"/>
    <mergeCell ref="F32:G32"/>
    <mergeCell ref="I32:J32"/>
    <mergeCell ref="B33:C33"/>
    <mergeCell ref="D33:E33"/>
    <mergeCell ref="F33:G33"/>
    <mergeCell ref="I33:J33"/>
    <mergeCell ref="B34:C34"/>
    <mergeCell ref="D34:E34"/>
    <mergeCell ref="F34:G34"/>
    <mergeCell ref="I34:J34"/>
    <mergeCell ref="B35:C35"/>
    <mergeCell ref="D35:E35"/>
    <mergeCell ref="F35:G35"/>
    <mergeCell ref="I35:J35"/>
    <mergeCell ref="B36:C36"/>
    <mergeCell ref="D36:E36"/>
    <mergeCell ref="F36:G36"/>
    <mergeCell ref="I36:J36"/>
    <mergeCell ref="B37:C37"/>
    <mergeCell ref="D37:E37"/>
    <mergeCell ref="F37:G37"/>
    <mergeCell ref="I37:J37"/>
    <mergeCell ref="B38:C38"/>
    <mergeCell ref="D38:E38"/>
    <mergeCell ref="F38:G38"/>
    <mergeCell ref="I38:J38"/>
    <mergeCell ref="B39:C39"/>
    <mergeCell ref="D39:E39"/>
    <mergeCell ref="F39:G39"/>
    <mergeCell ref="I39:J39"/>
    <mergeCell ref="B40:C40"/>
    <mergeCell ref="D40:E40"/>
    <mergeCell ref="F40:G40"/>
    <mergeCell ref="I40:J40"/>
    <mergeCell ref="B41:C41"/>
    <mergeCell ref="D41:E41"/>
    <mergeCell ref="F41:G41"/>
    <mergeCell ref="I41:J41"/>
    <mergeCell ref="B42:C42"/>
    <mergeCell ref="D42:G42"/>
    <mergeCell ref="I42:J42"/>
    <mergeCell ref="B43:C43"/>
    <mergeCell ref="D43:E43"/>
    <mergeCell ref="F43:G43"/>
    <mergeCell ref="I43:J43"/>
    <mergeCell ref="B44:C44"/>
    <mergeCell ref="D44:E44"/>
    <mergeCell ref="F44:G44"/>
    <mergeCell ref="I44:J44"/>
    <mergeCell ref="B45:C45"/>
    <mergeCell ref="D45:E45"/>
    <mergeCell ref="F45:G45"/>
    <mergeCell ref="I45:J45"/>
    <mergeCell ref="B46:C46"/>
    <mergeCell ref="D46:G46"/>
    <mergeCell ref="I46:J46"/>
    <mergeCell ref="B47:C47"/>
    <mergeCell ref="D47:E47"/>
    <mergeCell ref="F47:G47"/>
    <mergeCell ref="I47:J47"/>
    <mergeCell ref="B48:C48"/>
    <mergeCell ref="D48:E48"/>
    <mergeCell ref="F48:G48"/>
    <mergeCell ref="I48:J48"/>
    <mergeCell ref="B49:C49"/>
    <mergeCell ref="D49:G49"/>
    <mergeCell ref="I49:J49"/>
    <mergeCell ref="B50:C50"/>
    <mergeCell ref="D50:E50"/>
    <mergeCell ref="F50:G50"/>
    <mergeCell ref="I50:J50"/>
    <mergeCell ref="B51:C51"/>
    <mergeCell ref="D51:E51"/>
    <mergeCell ref="F51:G51"/>
    <mergeCell ref="I51:J51"/>
    <mergeCell ref="B52:C52"/>
    <mergeCell ref="D52:E52"/>
    <mergeCell ref="F52:G52"/>
    <mergeCell ref="I52:J52"/>
    <mergeCell ref="B53:C53"/>
    <mergeCell ref="D53:E53"/>
    <mergeCell ref="F53:G53"/>
    <mergeCell ref="I53:J53"/>
    <mergeCell ref="B54:C54"/>
    <mergeCell ref="D54:E54"/>
    <mergeCell ref="F54:G54"/>
    <mergeCell ref="I54:J54"/>
    <mergeCell ref="B55:C55"/>
    <mergeCell ref="D55:E55"/>
    <mergeCell ref="F55:G55"/>
    <mergeCell ref="I55:J55"/>
    <mergeCell ref="B56:C56"/>
    <mergeCell ref="D56:E56"/>
    <mergeCell ref="F56:G56"/>
    <mergeCell ref="I56:J56"/>
    <mergeCell ref="B57:C57"/>
    <mergeCell ref="D57:E57"/>
    <mergeCell ref="F57:G57"/>
    <mergeCell ref="I57:J57"/>
    <mergeCell ref="B58:C58"/>
    <mergeCell ref="D58:E58"/>
    <mergeCell ref="F58:G58"/>
    <mergeCell ref="I58:J58"/>
    <mergeCell ref="B59:C59"/>
    <mergeCell ref="D59:G59"/>
    <mergeCell ref="I59:J59"/>
    <mergeCell ref="B60:C60"/>
    <mergeCell ref="D60:E60"/>
    <mergeCell ref="F60:G60"/>
    <mergeCell ref="I60:J60"/>
    <mergeCell ref="B61:C61"/>
    <mergeCell ref="D61:E61"/>
    <mergeCell ref="F61:G61"/>
    <mergeCell ref="I61:J61"/>
    <mergeCell ref="B62:C62"/>
    <mergeCell ref="D62:G62"/>
    <mergeCell ref="I62:J62"/>
    <mergeCell ref="B63:C63"/>
    <mergeCell ref="D63:E63"/>
    <mergeCell ref="F63:G63"/>
    <mergeCell ref="I63:J63"/>
    <mergeCell ref="B64:C64"/>
    <mergeCell ref="D64:E64"/>
    <mergeCell ref="F64:G64"/>
    <mergeCell ref="I64:J64"/>
    <mergeCell ref="B65:C65"/>
    <mergeCell ref="D65:E65"/>
    <mergeCell ref="F65:G65"/>
    <mergeCell ref="I65:J65"/>
    <mergeCell ref="B66:C66"/>
    <mergeCell ref="D66:E66"/>
    <mergeCell ref="F66:G66"/>
    <mergeCell ref="I66:J66"/>
    <mergeCell ref="B67:C67"/>
    <mergeCell ref="D67:E67"/>
    <mergeCell ref="F67:G67"/>
    <mergeCell ref="I67:J67"/>
    <mergeCell ref="B68:C68"/>
    <mergeCell ref="D68:G68"/>
    <mergeCell ref="I68:J68"/>
    <mergeCell ref="B69:C69"/>
    <mergeCell ref="D69:E69"/>
    <mergeCell ref="F69:G69"/>
    <mergeCell ref="I69:J69"/>
    <mergeCell ref="B70:C70"/>
    <mergeCell ref="D70:E70"/>
    <mergeCell ref="F70:G70"/>
    <mergeCell ref="I70:J70"/>
    <mergeCell ref="B71:C71"/>
    <mergeCell ref="D71:E71"/>
    <mergeCell ref="F71:G71"/>
    <mergeCell ref="I71:J71"/>
    <mergeCell ref="B72:C72"/>
    <mergeCell ref="D72:E72"/>
    <mergeCell ref="F72:G72"/>
    <mergeCell ref="I72:J72"/>
    <mergeCell ref="B73:C73"/>
    <mergeCell ref="D73:G73"/>
    <mergeCell ref="I73:J73"/>
    <mergeCell ref="B74:C74"/>
    <mergeCell ref="D74:E74"/>
    <mergeCell ref="F74:G74"/>
    <mergeCell ref="I74:J74"/>
    <mergeCell ref="B75:C75"/>
    <mergeCell ref="D75:E75"/>
    <mergeCell ref="F75:G75"/>
    <mergeCell ref="I75:J75"/>
    <mergeCell ref="B76:C76"/>
    <mergeCell ref="D76:G76"/>
    <mergeCell ref="I76:J76"/>
    <mergeCell ref="B77:C77"/>
    <mergeCell ref="D77:E77"/>
    <mergeCell ref="F77:G77"/>
    <mergeCell ref="I77:J77"/>
    <mergeCell ref="B78:C78"/>
    <mergeCell ref="D78:E78"/>
    <mergeCell ref="F78:G78"/>
    <mergeCell ref="I78:J78"/>
    <mergeCell ref="B79:C79"/>
    <mergeCell ref="D79:E79"/>
    <mergeCell ref="F79:G79"/>
    <mergeCell ref="I79:J79"/>
    <mergeCell ref="B80:C80"/>
    <mergeCell ref="D80:G80"/>
    <mergeCell ref="I80:J80"/>
    <mergeCell ref="B81:C81"/>
    <mergeCell ref="D81:E81"/>
    <mergeCell ref="F81:G81"/>
    <mergeCell ref="I81:J81"/>
    <mergeCell ref="B82:C82"/>
    <mergeCell ref="D82:E82"/>
    <mergeCell ref="F82:G82"/>
    <mergeCell ref="I82:J82"/>
    <mergeCell ref="B83:C83"/>
    <mergeCell ref="D83:G83"/>
    <mergeCell ref="I83:J83"/>
    <mergeCell ref="B84:C84"/>
    <mergeCell ref="D84:E84"/>
    <mergeCell ref="F84:G84"/>
    <mergeCell ref="I84:J84"/>
    <mergeCell ref="B85:C85"/>
    <mergeCell ref="D85:G85"/>
    <mergeCell ref="I85:J85"/>
    <mergeCell ref="B86:C86"/>
    <mergeCell ref="D86:E86"/>
    <mergeCell ref="F86:G86"/>
    <mergeCell ref="I86:J86"/>
    <mergeCell ref="B87:C87"/>
    <mergeCell ref="D87:E87"/>
    <mergeCell ref="F87:G87"/>
    <mergeCell ref="I87:J87"/>
    <mergeCell ref="B88:C88"/>
    <mergeCell ref="D88:E88"/>
    <mergeCell ref="F88:G88"/>
    <mergeCell ref="I88:J88"/>
    <mergeCell ref="B89:C89"/>
    <mergeCell ref="D89:E89"/>
    <mergeCell ref="F89:G89"/>
    <mergeCell ref="I89:J89"/>
    <mergeCell ref="B90:C90"/>
    <mergeCell ref="D90:E90"/>
    <mergeCell ref="F90:G90"/>
    <mergeCell ref="I90:J90"/>
    <mergeCell ref="B91:C91"/>
    <mergeCell ref="D91:E91"/>
    <mergeCell ref="F91:G91"/>
    <mergeCell ref="I91:J91"/>
    <mergeCell ref="B92:C92"/>
    <mergeCell ref="D92:E92"/>
    <mergeCell ref="F92:G92"/>
    <mergeCell ref="I92:J92"/>
    <mergeCell ref="B93:C93"/>
    <mergeCell ref="D93:E93"/>
    <mergeCell ref="F93:G93"/>
    <mergeCell ref="I93:J93"/>
    <mergeCell ref="B94:C94"/>
    <mergeCell ref="D94:G94"/>
    <mergeCell ref="I94:J94"/>
    <mergeCell ref="B95:C95"/>
    <mergeCell ref="D95:E95"/>
    <mergeCell ref="F95:G95"/>
    <mergeCell ref="I95:J95"/>
    <mergeCell ref="B96:C96"/>
    <mergeCell ref="D96:E96"/>
    <mergeCell ref="F96:G96"/>
    <mergeCell ref="I96:J96"/>
    <mergeCell ref="B97:C97"/>
    <mergeCell ref="D97:E97"/>
    <mergeCell ref="F97:G97"/>
    <mergeCell ref="I97:J97"/>
    <mergeCell ref="B98:C98"/>
    <mergeCell ref="D98:E98"/>
    <mergeCell ref="F98:G98"/>
    <mergeCell ref="I98:J98"/>
    <mergeCell ref="B99:C99"/>
    <mergeCell ref="D99:E99"/>
    <mergeCell ref="F99:G99"/>
    <mergeCell ref="I99:J99"/>
    <mergeCell ref="B100:C100"/>
    <mergeCell ref="D100:E100"/>
    <mergeCell ref="F100:G100"/>
    <mergeCell ref="I100:J100"/>
    <mergeCell ref="B101:C101"/>
    <mergeCell ref="D101:E101"/>
    <mergeCell ref="F101:G101"/>
    <mergeCell ref="I101:J101"/>
    <mergeCell ref="B102:C102"/>
    <mergeCell ref="D102:E102"/>
    <mergeCell ref="F102:G102"/>
    <mergeCell ref="I102:J102"/>
    <mergeCell ref="B103:C103"/>
    <mergeCell ref="D103:E103"/>
    <mergeCell ref="F103:G103"/>
    <mergeCell ref="I103:J103"/>
    <mergeCell ref="B104:C104"/>
    <mergeCell ref="D104:E104"/>
    <mergeCell ref="F104:G104"/>
    <mergeCell ref="I104:J104"/>
    <mergeCell ref="B105:C105"/>
    <mergeCell ref="D105:E105"/>
    <mergeCell ref="F105:G105"/>
    <mergeCell ref="I105:J105"/>
    <mergeCell ref="B106:C106"/>
    <mergeCell ref="D106:E106"/>
    <mergeCell ref="F106:G106"/>
    <mergeCell ref="I106:J106"/>
    <mergeCell ref="B107:C107"/>
    <mergeCell ref="D107:E107"/>
    <mergeCell ref="F107:G107"/>
    <mergeCell ref="I107:J107"/>
    <mergeCell ref="B108:C108"/>
    <mergeCell ref="D108:E108"/>
    <mergeCell ref="F108:G108"/>
    <mergeCell ref="I108:J108"/>
    <mergeCell ref="B109:C109"/>
    <mergeCell ref="D109:E109"/>
    <mergeCell ref="F109:G109"/>
    <mergeCell ref="I109:J109"/>
    <mergeCell ref="B110:C110"/>
    <mergeCell ref="D110:E110"/>
    <mergeCell ref="F110:G110"/>
    <mergeCell ref="I110:J110"/>
    <mergeCell ref="B111:C111"/>
    <mergeCell ref="D111:E111"/>
    <mergeCell ref="F111:G111"/>
    <mergeCell ref="I111:J111"/>
    <mergeCell ref="B112:C112"/>
    <mergeCell ref="D112:E112"/>
    <mergeCell ref="F112:G112"/>
    <mergeCell ref="I112:J112"/>
    <mergeCell ref="B113:C113"/>
    <mergeCell ref="D113:E113"/>
    <mergeCell ref="F113:G113"/>
    <mergeCell ref="I113:J113"/>
    <mergeCell ref="B114:C114"/>
    <mergeCell ref="D114:E114"/>
    <mergeCell ref="F114:G114"/>
    <mergeCell ref="I114:J114"/>
    <mergeCell ref="B115:C115"/>
    <mergeCell ref="D115:E115"/>
    <mergeCell ref="F115:G115"/>
    <mergeCell ref="I115:J115"/>
    <mergeCell ref="B116:C116"/>
    <mergeCell ref="D116:E116"/>
    <mergeCell ref="F116:G116"/>
    <mergeCell ref="I116:J116"/>
    <mergeCell ref="B117:C117"/>
    <mergeCell ref="D117:E117"/>
    <mergeCell ref="F117:G117"/>
    <mergeCell ref="I117:J117"/>
    <mergeCell ref="B118:C118"/>
    <mergeCell ref="D118:E118"/>
    <mergeCell ref="F118:G118"/>
    <mergeCell ref="I118:J118"/>
    <mergeCell ref="B119:C119"/>
    <mergeCell ref="D119:E119"/>
    <mergeCell ref="F119:G119"/>
    <mergeCell ref="I119:J119"/>
    <mergeCell ref="B120:C120"/>
    <mergeCell ref="D120:G120"/>
    <mergeCell ref="I120:J120"/>
    <mergeCell ref="B121:C121"/>
    <mergeCell ref="D121:E121"/>
    <mergeCell ref="F121:G121"/>
    <mergeCell ref="I121:J121"/>
    <mergeCell ref="B122:C122"/>
    <mergeCell ref="D122:E122"/>
    <mergeCell ref="F122:G122"/>
    <mergeCell ref="I122:J122"/>
    <mergeCell ref="B123:C123"/>
    <mergeCell ref="D123:E123"/>
    <mergeCell ref="F123:G123"/>
    <mergeCell ref="I123:J123"/>
    <mergeCell ref="B124:C124"/>
    <mergeCell ref="D124:E124"/>
    <mergeCell ref="F124:G124"/>
    <mergeCell ref="I124:J124"/>
    <mergeCell ref="B125:C125"/>
    <mergeCell ref="D125:E125"/>
    <mergeCell ref="F125:G125"/>
    <mergeCell ref="I125:J125"/>
    <mergeCell ref="B126:C126"/>
    <mergeCell ref="D126:E126"/>
    <mergeCell ref="F126:G126"/>
    <mergeCell ref="I126:J126"/>
    <mergeCell ref="B127:C127"/>
    <mergeCell ref="D127:E127"/>
    <mergeCell ref="F127:G127"/>
    <mergeCell ref="I127:J127"/>
    <mergeCell ref="B128:C128"/>
    <mergeCell ref="D128:E128"/>
    <mergeCell ref="F128:G128"/>
    <mergeCell ref="I128:J128"/>
    <mergeCell ref="B129:C129"/>
    <mergeCell ref="D129:G129"/>
    <mergeCell ref="I129:J129"/>
    <mergeCell ref="B130:C130"/>
    <mergeCell ref="D130:E130"/>
    <mergeCell ref="F130:G130"/>
    <mergeCell ref="I130:J130"/>
    <mergeCell ref="B131:C131"/>
    <mergeCell ref="D131:E131"/>
    <mergeCell ref="F131:G131"/>
    <mergeCell ref="I131:J131"/>
    <mergeCell ref="B132:C132"/>
    <mergeCell ref="D132:E132"/>
    <mergeCell ref="F132:G132"/>
    <mergeCell ref="I132:J132"/>
    <mergeCell ref="B133:C133"/>
    <mergeCell ref="D133:E133"/>
    <mergeCell ref="F133:G133"/>
    <mergeCell ref="I133:J133"/>
    <mergeCell ref="B134:C134"/>
    <mergeCell ref="D134:E134"/>
    <mergeCell ref="F134:G134"/>
    <mergeCell ref="I134:J134"/>
    <mergeCell ref="B135:C135"/>
    <mergeCell ref="D135:E135"/>
    <mergeCell ref="F135:G135"/>
    <mergeCell ref="I135:J135"/>
    <mergeCell ref="B136:C136"/>
    <mergeCell ref="D136:E136"/>
    <mergeCell ref="F136:G136"/>
    <mergeCell ref="I136:J136"/>
    <mergeCell ref="B137:C137"/>
    <mergeCell ref="D137:E137"/>
    <mergeCell ref="F137:G137"/>
    <mergeCell ref="I137:J137"/>
    <mergeCell ref="B138:C138"/>
    <mergeCell ref="D138:E138"/>
    <mergeCell ref="F138:G138"/>
    <mergeCell ref="I138:J138"/>
    <mergeCell ref="B139:C139"/>
    <mergeCell ref="D139:E139"/>
    <mergeCell ref="F139:G139"/>
    <mergeCell ref="I139:J139"/>
    <mergeCell ref="B140:C140"/>
    <mergeCell ref="D140:E140"/>
    <mergeCell ref="F140:G140"/>
    <mergeCell ref="I140:J140"/>
    <mergeCell ref="B141:C141"/>
    <mergeCell ref="D141:E141"/>
    <mergeCell ref="F141:G141"/>
    <mergeCell ref="I141:J141"/>
    <mergeCell ref="B142:C142"/>
    <mergeCell ref="D142:E142"/>
    <mergeCell ref="F142:G142"/>
    <mergeCell ref="I142:J142"/>
    <mergeCell ref="B143:C143"/>
    <mergeCell ref="D143:E143"/>
    <mergeCell ref="F143:G143"/>
    <mergeCell ref="I143:J143"/>
    <mergeCell ref="B144:C144"/>
    <mergeCell ref="D144:E144"/>
    <mergeCell ref="F144:G144"/>
    <mergeCell ref="I144:J144"/>
    <mergeCell ref="B145:C145"/>
    <mergeCell ref="D145:E145"/>
    <mergeCell ref="F145:G145"/>
    <mergeCell ref="I145:J145"/>
    <mergeCell ref="B146:C146"/>
    <mergeCell ref="D146:E146"/>
    <mergeCell ref="F146:G146"/>
    <mergeCell ref="I146:J146"/>
    <mergeCell ref="B147:C147"/>
    <mergeCell ref="D147:E147"/>
    <mergeCell ref="F147:G147"/>
    <mergeCell ref="I147:J147"/>
    <mergeCell ref="B148:C148"/>
    <mergeCell ref="D148:E148"/>
    <mergeCell ref="F148:G148"/>
    <mergeCell ref="I148:J148"/>
    <mergeCell ref="B149:C149"/>
    <mergeCell ref="D149:E149"/>
    <mergeCell ref="F149:G149"/>
    <mergeCell ref="I149:J149"/>
    <mergeCell ref="B150:C150"/>
    <mergeCell ref="D150:E150"/>
    <mergeCell ref="F150:G150"/>
    <mergeCell ref="I150:J150"/>
    <mergeCell ref="B151:C151"/>
    <mergeCell ref="D151:E151"/>
    <mergeCell ref="F151:G151"/>
    <mergeCell ref="I151:J151"/>
    <mergeCell ref="B152:C152"/>
    <mergeCell ref="D152:E152"/>
    <mergeCell ref="F152:G152"/>
    <mergeCell ref="I152:J152"/>
    <mergeCell ref="B153:C153"/>
    <mergeCell ref="D153:E153"/>
    <mergeCell ref="F153:G153"/>
    <mergeCell ref="I153:J153"/>
    <mergeCell ref="B154:C154"/>
    <mergeCell ref="D154:E154"/>
    <mergeCell ref="F154:G154"/>
    <mergeCell ref="I154:J154"/>
    <mergeCell ref="B155:C155"/>
    <mergeCell ref="D155:E155"/>
    <mergeCell ref="F155:G155"/>
    <mergeCell ref="I155:J155"/>
    <mergeCell ref="B156:C156"/>
    <mergeCell ref="D156:E156"/>
    <mergeCell ref="F156:G156"/>
    <mergeCell ref="I156:J156"/>
    <mergeCell ref="B157:C157"/>
    <mergeCell ref="D157:E157"/>
    <mergeCell ref="F157:G157"/>
    <mergeCell ref="I157:J157"/>
    <mergeCell ref="B158:C158"/>
    <mergeCell ref="D158:E158"/>
    <mergeCell ref="F158:G158"/>
    <mergeCell ref="I158:J158"/>
    <mergeCell ref="B159:C159"/>
    <mergeCell ref="D159:E159"/>
    <mergeCell ref="F159:G159"/>
    <mergeCell ref="I159:J159"/>
    <mergeCell ref="B160:C160"/>
    <mergeCell ref="D160:E160"/>
    <mergeCell ref="F160:G160"/>
    <mergeCell ref="I160:J160"/>
    <mergeCell ref="B161:C161"/>
    <mergeCell ref="D161:E161"/>
    <mergeCell ref="F161:G161"/>
    <mergeCell ref="I161:J161"/>
    <mergeCell ref="B162:C162"/>
    <mergeCell ref="D162:E162"/>
    <mergeCell ref="F162:G162"/>
    <mergeCell ref="I162:J162"/>
    <mergeCell ref="B163:C163"/>
    <mergeCell ref="D163:E163"/>
    <mergeCell ref="F163:G163"/>
    <mergeCell ref="I163:J163"/>
    <mergeCell ref="B164:C164"/>
    <mergeCell ref="D164:E164"/>
    <mergeCell ref="F164:G164"/>
    <mergeCell ref="I164:J164"/>
    <mergeCell ref="B165:C165"/>
    <mergeCell ref="D165:E165"/>
    <mergeCell ref="F165:G165"/>
    <mergeCell ref="I165:J165"/>
    <mergeCell ref="B166:C166"/>
    <mergeCell ref="D166:E166"/>
    <mergeCell ref="F166:G166"/>
    <mergeCell ref="I166:J166"/>
    <mergeCell ref="B167:C167"/>
    <mergeCell ref="D167:E167"/>
    <mergeCell ref="F167:G167"/>
    <mergeCell ref="I167:J167"/>
    <mergeCell ref="B168:C168"/>
    <mergeCell ref="D168:E168"/>
    <mergeCell ref="F168:G168"/>
    <mergeCell ref="I168:J168"/>
    <mergeCell ref="B169:C169"/>
    <mergeCell ref="D169:E169"/>
    <mergeCell ref="F169:G169"/>
    <mergeCell ref="I169:J169"/>
    <mergeCell ref="B170:C170"/>
    <mergeCell ref="D170:E170"/>
    <mergeCell ref="F170:G170"/>
    <mergeCell ref="I170:J170"/>
    <mergeCell ref="B171:C171"/>
    <mergeCell ref="D171:E171"/>
    <mergeCell ref="F171:G171"/>
    <mergeCell ref="I171:J171"/>
    <mergeCell ref="B172:C172"/>
    <mergeCell ref="D172:E172"/>
    <mergeCell ref="F172:G172"/>
    <mergeCell ref="I172:J172"/>
    <mergeCell ref="B173:C173"/>
    <mergeCell ref="D173:E173"/>
    <mergeCell ref="F173:G173"/>
    <mergeCell ref="I173:J173"/>
    <mergeCell ref="B174:C174"/>
    <mergeCell ref="D174:E174"/>
    <mergeCell ref="F174:G174"/>
    <mergeCell ref="I174:J174"/>
    <mergeCell ref="B175:C175"/>
    <mergeCell ref="D175:E175"/>
    <mergeCell ref="F175:G175"/>
    <mergeCell ref="I175:J175"/>
    <mergeCell ref="B176:C176"/>
    <mergeCell ref="D176:E176"/>
    <mergeCell ref="F176:G176"/>
    <mergeCell ref="I176:J176"/>
    <mergeCell ref="B177:C177"/>
    <mergeCell ref="D177:E177"/>
    <mergeCell ref="F177:G177"/>
    <mergeCell ref="I177:J177"/>
    <mergeCell ref="B178:C178"/>
    <mergeCell ref="D178:E178"/>
    <mergeCell ref="F178:G178"/>
    <mergeCell ref="I178:J178"/>
    <mergeCell ref="B179:C179"/>
    <mergeCell ref="D179:E179"/>
    <mergeCell ref="F179:G179"/>
    <mergeCell ref="I179:J179"/>
    <mergeCell ref="B180:C180"/>
    <mergeCell ref="D180:G180"/>
    <mergeCell ref="I180:J180"/>
    <mergeCell ref="B181:C181"/>
    <mergeCell ref="D181:E181"/>
    <mergeCell ref="F181:G181"/>
    <mergeCell ref="I181:J181"/>
    <mergeCell ref="B182:C182"/>
    <mergeCell ref="D182:E182"/>
    <mergeCell ref="F182:G182"/>
    <mergeCell ref="I182:J182"/>
    <mergeCell ref="B183:C183"/>
    <mergeCell ref="D183:E183"/>
    <mergeCell ref="F183:G183"/>
    <mergeCell ref="I183:J183"/>
    <mergeCell ref="B184:C184"/>
    <mergeCell ref="D184:E184"/>
    <mergeCell ref="F184:G184"/>
    <mergeCell ref="I184:J184"/>
    <mergeCell ref="B185:C185"/>
    <mergeCell ref="D185:E185"/>
    <mergeCell ref="F185:G185"/>
    <mergeCell ref="I185:J185"/>
    <mergeCell ref="B186:C186"/>
    <mergeCell ref="D186:E186"/>
    <mergeCell ref="F186:G186"/>
    <mergeCell ref="I186:J186"/>
    <mergeCell ref="B187:C187"/>
    <mergeCell ref="D187:E187"/>
    <mergeCell ref="F187:G187"/>
    <mergeCell ref="I187:J187"/>
    <mergeCell ref="B188:C188"/>
    <mergeCell ref="D188:G188"/>
    <mergeCell ref="I188:J188"/>
    <mergeCell ref="B189:C189"/>
    <mergeCell ref="D189:E189"/>
    <mergeCell ref="F189:G189"/>
    <mergeCell ref="I189:J189"/>
    <mergeCell ref="B190:C190"/>
    <mergeCell ref="D190:E190"/>
    <mergeCell ref="F190:G190"/>
    <mergeCell ref="I190:J190"/>
    <mergeCell ref="B191:C191"/>
    <mergeCell ref="D191:E191"/>
    <mergeCell ref="F191:G191"/>
    <mergeCell ref="I191:J191"/>
    <mergeCell ref="B192:C192"/>
    <mergeCell ref="D192:E192"/>
    <mergeCell ref="F192:G192"/>
    <mergeCell ref="I192:J192"/>
    <mergeCell ref="B193:C193"/>
    <mergeCell ref="D193:E193"/>
    <mergeCell ref="F193:G193"/>
    <mergeCell ref="I193:J193"/>
    <mergeCell ref="B194:C194"/>
    <mergeCell ref="D194:E194"/>
    <mergeCell ref="F194:G194"/>
    <mergeCell ref="I194:J194"/>
    <mergeCell ref="B195:C195"/>
    <mergeCell ref="D195:E195"/>
    <mergeCell ref="F195:G195"/>
    <mergeCell ref="I195:J195"/>
    <mergeCell ref="B196:C196"/>
    <mergeCell ref="D196:E196"/>
    <mergeCell ref="F196:G196"/>
    <mergeCell ref="I196:J196"/>
    <mergeCell ref="B197:C197"/>
    <mergeCell ref="D197:E197"/>
    <mergeCell ref="F197:G197"/>
    <mergeCell ref="I197:J197"/>
    <mergeCell ref="B198:C198"/>
    <mergeCell ref="D198:E198"/>
    <mergeCell ref="F198:G198"/>
    <mergeCell ref="I198:J198"/>
    <mergeCell ref="B199:C199"/>
    <mergeCell ref="D199:E199"/>
    <mergeCell ref="F199:G199"/>
    <mergeCell ref="I199:J199"/>
    <mergeCell ref="B200:C200"/>
    <mergeCell ref="D200:E200"/>
    <mergeCell ref="F200:G200"/>
    <mergeCell ref="I200:J200"/>
    <mergeCell ref="B201:C201"/>
    <mergeCell ref="D201:E201"/>
    <mergeCell ref="F201:G201"/>
    <mergeCell ref="I201:J201"/>
    <mergeCell ref="A202:K202"/>
    <mergeCell ref="A3:A4"/>
    <mergeCell ref="H3:H4"/>
    <mergeCell ref="B3:C4"/>
    <mergeCell ref="D3:E4"/>
    <mergeCell ref="F3:G4"/>
    <mergeCell ref="I3:J4"/>
  </mergeCells>
  <printOptions horizontalCentered="1"/>
  <pageMargins left="0.393055555555556" right="0.393055555555556" top="0.393055555555556" bottom="0" header="0.393055555555556" footer="0"/>
  <pageSetup paperSize="9" scale="76" fitToHeight="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96"/>
  <sheetViews>
    <sheetView view="pageBreakPreview" zoomScale="70" zoomScaleNormal="55" zoomScaleSheetLayoutView="70" workbookViewId="0">
      <selection activeCell="A14" sqref="$A1:$XFD1048576"/>
    </sheetView>
  </sheetViews>
  <sheetFormatPr defaultColWidth="7.36363636363636" defaultRowHeight="12"/>
  <cols>
    <col min="1" max="1" width="3.90909090909091" style="27" customWidth="1"/>
    <col min="2" max="2" width="6.98181818181818" style="27" customWidth="1"/>
    <col min="3" max="3" width="9.6" style="27" customWidth="1"/>
    <col min="4" max="4" width="11.8909090909091" style="27" customWidth="1"/>
    <col min="5" max="5" width="6.65454545454545" style="27" customWidth="1"/>
    <col min="6" max="6" width="12.8727272727273" style="27" customWidth="1"/>
    <col min="7" max="7" width="17.4272727272727" style="27" customWidth="1"/>
    <col min="8" max="8" width="7.52727272727273" style="27" customWidth="1"/>
    <col min="9" max="9" width="1.96363636363636" style="27" customWidth="1"/>
    <col min="10" max="10" width="9.49090909090909" style="27" customWidth="1"/>
    <col min="11" max="11" width="7.27272727272727" style="27" customWidth="1"/>
    <col min="12" max="12" width="8.90909090909091" style="27" customWidth="1"/>
    <col min="13" max="13" width="7.91818181818182" style="27" customWidth="1"/>
    <col min="14" max="14" width="10.0909090909091" style="27" customWidth="1"/>
    <col min="15" max="15" width="8.90909090909091" style="27"/>
    <col min="16" max="16384" width="7.36363636363636" style="27"/>
  </cols>
  <sheetData>
    <row r="1" s="27" customFormat="1" ht="27.6" customHeight="1" spans="1:15">
      <c r="A1" s="28" t="s">
        <v>21</v>
      </c>
      <c r="B1" s="28"/>
      <c r="C1" s="28"/>
      <c r="D1" s="28"/>
      <c r="E1" s="28"/>
      <c r="F1" s="28"/>
      <c r="G1" s="28"/>
      <c r="H1" s="28"/>
      <c r="I1" s="28"/>
      <c r="J1" s="28"/>
      <c r="K1" s="28"/>
      <c r="L1" s="28"/>
      <c r="M1" s="28"/>
      <c r="N1" s="28"/>
      <c r="O1" s="28"/>
    </row>
    <row r="2" s="27" customFormat="1" ht="18.6" customHeight="1" spans="1:14">
      <c r="A2" s="29" t="s">
        <v>697</v>
      </c>
      <c r="B2" s="29"/>
      <c r="C2" s="29"/>
      <c r="D2" s="29"/>
      <c r="E2" s="29"/>
      <c r="F2" s="29"/>
      <c r="G2" s="29"/>
      <c r="H2" s="29"/>
      <c r="I2" s="29"/>
      <c r="J2" s="36"/>
      <c r="K2" s="36"/>
      <c r="L2" s="36"/>
      <c r="M2" s="36"/>
      <c r="N2" s="36"/>
    </row>
    <row r="3" s="27" customFormat="1" ht="13.8" customHeight="1" spans="1:15">
      <c r="A3" s="30" t="s">
        <v>2</v>
      </c>
      <c r="B3" s="31" t="s">
        <v>23</v>
      </c>
      <c r="C3" s="31"/>
      <c r="D3" s="31" t="s">
        <v>24</v>
      </c>
      <c r="E3" s="31"/>
      <c r="F3" s="31" t="s">
        <v>25</v>
      </c>
      <c r="G3" s="31"/>
      <c r="H3" s="31" t="s">
        <v>26</v>
      </c>
      <c r="I3" s="31" t="s">
        <v>27</v>
      </c>
      <c r="J3" s="31"/>
      <c r="K3" s="31" t="s">
        <v>28</v>
      </c>
      <c r="L3" s="31"/>
      <c r="M3" s="6" t="s">
        <v>6</v>
      </c>
      <c r="N3" s="6"/>
      <c r="O3" s="22"/>
    </row>
    <row r="4" s="27" customFormat="1" ht="29" customHeight="1" spans="1:15">
      <c r="A4" s="32"/>
      <c r="B4" s="33"/>
      <c r="C4" s="33"/>
      <c r="D4" s="33"/>
      <c r="E4" s="33"/>
      <c r="F4" s="33"/>
      <c r="G4" s="33"/>
      <c r="H4" s="33"/>
      <c r="I4" s="33"/>
      <c r="J4" s="33"/>
      <c r="K4" s="33" t="s">
        <v>29</v>
      </c>
      <c r="L4" s="33" t="s">
        <v>30</v>
      </c>
      <c r="M4" s="9" t="s">
        <v>8</v>
      </c>
      <c r="N4" s="9" t="s">
        <v>31</v>
      </c>
      <c r="O4" s="23" t="s">
        <v>32</v>
      </c>
    </row>
    <row r="5" s="27" customFormat="1" ht="13.8" customHeight="1" spans="1:15">
      <c r="A5" s="32"/>
      <c r="B5" s="33" t="s">
        <v>249</v>
      </c>
      <c r="C5" s="33"/>
      <c r="D5" s="34" t="s">
        <v>250</v>
      </c>
      <c r="E5" s="34"/>
      <c r="F5" s="34"/>
      <c r="G5" s="34"/>
      <c r="H5" s="35"/>
      <c r="I5" s="35"/>
      <c r="J5" s="35"/>
      <c r="K5" s="35"/>
      <c r="L5" s="35"/>
      <c r="M5" s="35"/>
      <c r="N5" s="37"/>
      <c r="O5" s="38"/>
    </row>
    <row r="6" s="27" customFormat="1" ht="93.6" customHeight="1" spans="1:15">
      <c r="A6" s="32">
        <v>1</v>
      </c>
      <c r="B6" s="33" t="s">
        <v>251</v>
      </c>
      <c r="C6" s="33"/>
      <c r="D6" s="34" t="s">
        <v>252</v>
      </c>
      <c r="E6" s="34"/>
      <c r="F6" s="34" t="s">
        <v>253</v>
      </c>
      <c r="G6" s="34"/>
      <c r="H6" s="33" t="s">
        <v>99</v>
      </c>
      <c r="I6" s="39">
        <v>86.86</v>
      </c>
      <c r="J6" s="39"/>
      <c r="K6" s="39">
        <v>2</v>
      </c>
      <c r="L6" s="39">
        <f>ROUND(I6*K6,2)</f>
        <v>173.72</v>
      </c>
      <c r="M6" s="39">
        <f>汇总表!$E$6</f>
        <v>0</v>
      </c>
      <c r="N6" s="40">
        <f>ROUND((100-M6)*K6/100,2)</f>
        <v>2</v>
      </c>
      <c r="O6" s="41">
        <f>ROUND(I6*N6,2)</f>
        <v>173.72</v>
      </c>
    </row>
    <row r="7" s="27" customFormat="1" ht="207.6" customHeight="1" spans="1:15">
      <c r="A7" s="32">
        <v>2</v>
      </c>
      <c r="B7" s="33" t="s">
        <v>49</v>
      </c>
      <c r="C7" s="33"/>
      <c r="D7" s="34" t="s">
        <v>50</v>
      </c>
      <c r="E7" s="34"/>
      <c r="F7" s="34" t="s">
        <v>51</v>
      </c>
      <c r="G7" s="34"/>
      <c r="H7" s="33" t="s">
        <v>38</v>
      </c>
      <c r="I7" s="39">
        <v>18.62</v>
      </c>
      <c r="J7" s="39"/>
      <c r="K7" s="39">
        <v>27.32</v>
      </c>
      <c r="L7" s="39">
        <v>508.7</v>
      </c>
      <c r="M7" s="39">
        <f>汇总表!$E$6</f>
        <v>0</v>
      </c>
      <c r="N7" s="40">
        <f t="shared" ref="N7:N38" si="0">ROUND((100-M7)*K7/100,2)</f>
        <v>27.32</v>
      </c>
      <c r="O7" s="41">
        <f t="shared" ref="O7:O38" si="1">ROUND(I7*N7,2)</f>
        <v>508.7</v>
      </c>
    </row>
    <row r="8" s="27" customFormat="1" ht="207.6" customHeight="1" spans="1:15">
      <c r="A8" s="32">
        <v>3</v>
      </c>
      <c r="B8" s="33" t="s">
        <v>254</v>
      </c>
      <c r="C8" s="33"/>
      <c r="D8" s="34" t="s">
        <v>255</v>
      </c>
      <c r="E8" s="34"/>
      <c r="F8" s="34" t="s">
        <v>256</v>
      </c>
      <c r="G8" s="34"/>
      <c r="H8" s="33" t="s">
        <v>38</v>
      </c>
      <c r="I8" s="39">
        <v>70.2</v>
      </c>
      <c r="J8" s="39"/>
      <c r="K8" s="39">
        <v>25.32</v>
      </c>
      <c r="L8" s="39">
        <v>1777.46</v>
      </c>
      <c r="M8" s="39">
        <f>汇总表!$E$6</f>
        <v>0</v>
      </c>
      <c r="N8" s="40">
        <f t="shared" si="0"/>
        <v>25.32</v>
      </c>
      <c r="O8" s="41">
        <f t="shared" si="1"/>
        <v>1777.46</v>
      </c>
    </row>
    <row r="9" s="27" customFormat="1" ht="139.2" customHeight="1" spans="1:15">
      <c r="A9" s="32">
        <v>4</v>
      </c>
      <c r="B9" s="33" t="s">
        <v>257</v>
      </c>
      <c r="C9" s="33"/>
      <c r="D9" s="34" t="s">
        <v>258</v>
      </c>
      <c r="E9" s="34"/>
      <c r="F9" s="34" t="s">
        <v>259</v>
      </c>
      <c r="G9" s="34"/>
      <c r="H9" s="33" t="s">
        <v>38</v>
      </c>
      <c r="I9" s="39">
        <v>64.24</v>
      </c>
      <c r="J9" s="39"/>
      <c r="K9" s="39">
        <v>39.34</v>
      </c>
      <c r="L9" s="39">
        <v>2527.2</v>
      </c>
      <c r="M9" s="39">
        <f>汇总表!$E$6</f>
        <v>0</v>
      </c>
      <c r="N9" s="40">
        <f t="shared" si="0"/>
        <v>39.34</v>
      </c>
      <c r="O9" s="41">
        <f t="shared" si="1"/>
        <v>2527.2</v>
      </c>
    </row>
    <row r="10" s="27" customFormat="1" ht="116.4" customHeight="1" spans="1:15">
      <c r="A10" s="32">
        <v>5</v>
      </c>
      <c r="B10" s="33" t="s">
        <v>260</v>
      </c>
      <c r="C10" s="33"/>
      <c r="D10" s="34" t="s">
        <v>261</v>
      </c>
      <c r="E10" s="34"/>
      <c r="F10" s="34" t="s">
        <v>262</v>
      </c>
      <c r="G10" s="34"/>
      <c r="H10" s="33" t="s">
        <v>38</v>
      </c>
      <c r="I10" s="39">
        <v>9.29</v>
      </c>
      <c r="J10" s="39"/>
      <c r="K10" s="39">
        <v>21.96</v>
      </c>
      <c r="L10" s="39">
        <v>204.01</v>
      </c>
      <c r="M10" s="39">
        <f>汇总表!$E$6</f>
        <v>0</v>
      </c>
      <c r="N10" s="40">
        <f t="shared" si="0"/>
        <v>21.96</v>
      </c>
      <c r="O10" s="41">
        <f t="shared" si="1"/>
        <v>204.01</v>
      </c>
    </row>
    <row r="11" s="27" customFormat="1" ht="150.6" customHeight="1" spans="1:15">
      <c r="A11" s="32">
        <v>6</v>
      </c>
      <c r="B11" s="33" t="s">
        <v>46</v>
      </c>
      <c r="C11" s="33"/>
      <c r="D11" s="34" t="s">
        <v>47</v>
      </c>
      <c r="E11" s="34"/>
      <c r="F11" s="34" t="s">
        <v>48</v>
      </c>
      <c r="G11" s="34"/>
      <c r="H11" s="33" t="s">
        <v>38</v>
      </c>
      <c r="I11" s="39">
        <v>15.29</v>
      </c>
      <c r="J11" s="39"/>
      <c r="K11" s="39">
        <v>17.89</v>
      </c>
      <c r="L11" s="39">
        <v>273.54</v>
      </c>
      <c r="M11" s="39">
        <f>汇总表!$E$6</f>
        <v>0</v>
      </c>
      <c r="N11" s="40">
        <f t="shared" si="0"/>
        <v>17.89</v>
      </c>
      <c r="O11" s="41">
        <f t="shared" si="1"/>
        <v>273.54</v>
      </c>
    </row>
    <row r="12" s="27" customFormat="1" ht="13.8" customHeight="1" spans="1:15">
      <c r="A12" s="32"/>
      <c r="B12" s="33" t="s">
        <v>263</v>
      </c>
      <c r="C12" s="33"/>
      <c r="D12" s="34" t="s">
        <v>264</v>
      </c>
      <c r="E12" s="34"/>
      <c r="F12" s="34"/>
      <c r="G12" s="34"/>
      <c r="H12" s="35"/>
      <c r="I12" s="35"/>
      <c r="J12" s="35"/>
      <c r="K12" s="35"/>
      <c r="L12" s="35"/>
      <c r="M12" s="39"/>
      <c r="N12" s="40"/>
      <c r="O12" s="41"/>
    </row>
    <row r="13" s="27" customFormat="1" ht="127.8" customHeight="1" spans="1:15">
      <c r="A13" s="32">
        <v>1</v>
      </c>
      <c r="B13" s="33" t="s">
        <v>265</v>
      </c>
      <c r="C13" s="33"/>
      <c r="D13" s="34" t="s">
        <v>266</v>
      </c>
      <c r="E13" s="34"/>
      <c r="F13" s="34" t="s">
        <v>267</v>
      </c>
      <c r="G13" s="34"/>
      <c r="H13" s="33" t="s">
        <v>38</v>
      </c>
      <c r="I13" s="39">
        <v>5.74</v>
      </c>
      <c r="J13" s="39"/>
      <c r="K13" s="39">
        <v>304.4</v>
      </c>
      <c r="L13" s="39">
        <v>1747.26</v>
      </c>
      <c r="M13" s="39">
        <f>汇总表!$E$6</f>
        <v>0</v>
      </c>
      <c r="N13" s="40">
        <f t="shared" si="0"/>
        <v>304.4</v>
      </c>
      <c r="O13" s="41">
        <f t="shared" si="1"/>
        <v>1747.26</v>
      </c>
    </row>
    <row r="14" s="27" customFormat="1" ht="184.8" customHeight="1" spans="1:15">
      <c r="A14" s="32">
        <v>2</v>
      </c>
      <c r="B14" s="33" t="s">
        <v>271</v>
      </c>
      <c r="C14" s="33"/>
      <c r="D14" s="34" t="s">
        <v>272</v>
      </c>
      <c r="E14" s="34"/>
      <c r="F14" s="34" t="s">
        <v>698</v>
      </c>
      <c r="G14" s="34"/>
      <c r="H14" s="33" t="s">
        <v>38</v>
      </c>
      <c r="I14" s="39">
        <v>35.1</v>
      </c>
      <c r="J14" s="39"/>
      <c r="K14" s="39">
        <v>280</v>
      </c>
      <c r="L14" s="39">
        <f>ROUND(I14*K14,2)</f>
        <v>9828</v>
      </c>
      <c r="M14" s="39">
        <f>汇总表!$E$6</f>
        <v>0</v>
      </c>
      <c r="N14" s="40">
        <f t="shared" si="0"/>
        <v>280</v>
      </c>
      <c r="O14" s="41">
        <f t="shared" si="1"/>
        <v>9828</v>
      </c>
    </row>
    <row r="15" s="27" customFormat="1" ht="82.2" customHeight="1" spans="1:15">
      <c r="A15" s="32">
        <v>3</v>
      </c>
      <c r="B15" s="33" t="s">
        <v>274</v>
      </c>
      <c r="C15" s="33"/>
      <c r="D15" s="34" t="s">
        <v>275</v>
      </c>
      <c r="E15" s="34"/>
      <c r="F15" s="34" t="s">
        <v>276</v>
      </c>
      <c r="G15" s="34"/>
      <c r="H15" s="33" t="s">
        <v>70</v>
      </c>
      <c r="I15" s="39">
        <v>0.095</v>
      </c>
      <c r="J15" s="39"/>
      <c r="K15" s="39">
        <v>1300</v>
      </c>
      <c r="L15" s="39">
        <f>ROUND(I15*K15,2)</f>
        <v>123.5</v>
      </c>
      <c r="M15" s="39">
        <f>汇总表!$E$6</f>
        <v>0</v>
      </c>
      <c r="N15" s="40">
        <f t="shared" si="0"/>
        <v>1300</v>
      </c>
      <c r="O15" s="41">
        <f t="shared" si="1"/>
        <v>123.5</v>
      </c>
    </row>
    <row r="16" s="27" customFormat="1" ht="82.2" customHeight="1" spans="1:15">
      <c r="A16" s="32">
        <v>4</v>
      </c>
      <c r="B16" s="33" t="s">
        <v>277</v>
      </c>
      <c r="C16" s="33"/>
      <c r="D16" s="34" t="s">
        <v>278</v>
      </c>
      <c r="E16" s="34"/>
      <c r="F16" s="34" t="s">
        <v>279</v>
      </c>
      <c r="G16" s="34"/>
      <c r="H16" s="33" t="s">
        <v>38</v>
      </c>
      <c r="I16" s="39">
        <v>8.69</v>
      </c>
      <c r="J16" s="39"/>
      <c r="K16" s="39">
        <v>289.37</v>
      </c>
      <c r="L16" s="39">
        <v>2514.63</v>
      </c>
      <c r="M16" s="39">
        <f>汇总表!$E$6</f>
        <v>0</v>
      </c>
      <c r="N16" s="40">
        <f t="shared" si="0"/>
        <v>289.37</v>
      </c>
      <c r="O16" s="41">
        <f t="shared" si="1"/>
        <v>2514.63</v>
      </c>
    </row>
    <row r="17" s="27" customFormat="1" ht="13.8" customHeight="1" spans="1:15">
      <c r="A17" s="32"/>
      <c r="B17" s="33" t="s">
        <v>52</v>
      </c>
      <c r="C17" s="33"/>
      <c r="D17" s="34" t="s">
        <v>53</v>
      </c>
      <c r="E17" s="34"/>
      <c r="F17" s="34"/>
      <c r="G17" s="34"/>
      <c r="H17" s="35"/>
      <c r="I17" s="35"/>
      <c r="J17" s="35"/>
      <c r="K17" s="35"/>
      <c r="L17" s="35"/>
      <c r="M17" s="39"/>
      <c r="N17" s="40"/>
      <c r="O17" s="41"/>
    </row>
    <row r="18" s="27" customFormat="1" ht="139.2" customHeight="1" spans="1:15">
      <c r="A18" s="32">
        <v>1</v>
      </c>
      <c r="B18" s="33" t="s">
        <v>280</v>
      </c>
      <c r="C18" s="33"/>
      <c r="D18" s="34" t="s">
        <v>281</v>
      </c>
      <c r="E18" s="34"/>
      <c r="F18" s="34" t="s">
        <v>282</v>
      </c>
      <c r="G18" s="34"/>
      <c r="H18" s="33" t="s">
        <v>38</v>
      </c>
      <c r="I18" s="39">
        <v>3.46</v>
      </c>
      <c r="J18" s="39"/>
      <c r="K18" s="39">
        <v>100</v>
      </c>
      <c r="L18" s="39">
        <f>ROUND(I18*K18,2)</f>
        <v>346</v>
      </c>
      <c r="M18" s="39">
        <f>汇总表!$E$6</f>
        <v>0</v>
      </c>
      <c r="N18" s="40">
        <f t="shared" si="0"/>
        <v>100</v>
      </c>
      <c r="O18" s="41">
        <f t="shared" si="1"/>
        <v>346</v>
      </c>
    </row>
    <row r="19" s="27" customFormat="1" ht="127.8" customHeight="1" spans="1:15">
      <c r="A19" s="32">
        <v>2</v>
      </c>
      <c r="B19" s="33" t="s">
        <v>283</v>
      </c>
      <c r="C19" s="33"/>
      <c r="D19" s="34" t="s">
        <v>699</v>
      </c>
      <c r="E19" s="34"/>
      <c r="F19" s="34" t="s">
        <v>700</v>
      </c>
      <c r="G19" s="34"/>
      <c r="H19" s="33" t="s">
        <v>38</v>
      </c>
      <c r="I19" s="39">
        <v>8.69</v>
      </c>
      <c r="J19" s="39"/>
      <c r="K19" s="39">
        <v>50.03</v>
      </c>
      <c r="L19" s="39">
        <v>434.76</v>
      </c>
      <c r="M19" s="39">
        <f>汇总表!$E$6</f>
        <v>0</v>
      </c>
      <c r="N19" s="40">
        <f t="shared" si="0"/>
        <v>50.03</v>
      </c>
      <c r="O19" s="41">
        <f t="shared" si="1"/>
        <v>434.76</v>
      </c>
    </row>
    <row r="20" s="27" customFormat="1" ht="139.2" customHeight="1" spans="1:15">
      <c r="A20" s="32">
        <v>3</v>
      </c>
      <c r="B20" s="33" t="s">
        <v>286</v>
      </c>
      <c r="C20" s="33"/>
      <c r="D20" s="34" t="s">
        <v>287</v>
      </c>
      <c r="E20" s="34"/>
      <c r="F20" s="34" t="s">
        <v>288</v>
      </c>
      <c r="G20" s="34"/>
      <c r="H20" s="33" t="s">
        <v>38</v>
      </c>
      <c r="I20" s="39">
        <v>6.18</v>
      </c>
      <c r="J20" s="39"/>
      <c r="K20" s="39">
        <v>220</v>
      </c>
      <c r="L20" s="39">
        <f>ROUND(I20*K20,2)</f>
        <v>1359.6</v>
      </c>
      <c r="M20" s="39">
        <f>汇总表!$E$6</f>
        <v>0</v>
      </c>
      <c r="N20" s="40">
        <f t="shared" si="0"/>
        <v>220</v>
      </c>
      <c r="O20" s="41">
        <f t="shared" si="1"/>
        <v>1359.6</v>
      </c>
    </row>
    <row r="21" s="27" customFormat="1" ht="139.2" customHeight="1" spans="1:15">
      <c r="A21" s="32">
        <v>4</v>
      </c>
      <c r="B21" s="33" t="s">
        <v>289</v>
      </c>
      <c r="C21" s="33"/>
      <c r="D21" s="34" t="s">
        <v>290</v>
      </c>
      <c r="E21" s="34"/>
      <c r="F21" s="34" t="s">
        <v>288</v>
      </c>
      <c r="G21" s="34"/>
      <c r="H21" s="33" t="s">
        <v>38</v>
      </c>
      <c r="I21" s="39">
        <v>12.24</v>
      </c>
      <c r="J21" s="39"/>
      <c r="K21" s="39">
        <v>130</v>
      </c>
      <c r="L21" s="39">
        <f>ROUND(I21*K21,2)</f>
        <v>1591.2</v>
      </c>
      <c r="M21" s="39">
        <f>汇总表!$E$6</f>
        <v>0</v>
      </c>
      <c r="N21" s="40">
        <f t="shared" si="0"/>
        <v>130</v>
      </c>
      <c r="O21" s="41">
        <f t="shared" si="1"/>
        <v>1591.2</v>
      </c>
    </row>
    <row r="22" s="27" customFormat="1" ht="139.2" customHeight="1" spans="1:15">
      <c r="A22" s="32">
        <v>5</v>
      </c>
      <c r="B22" s="33" t="s">
        <v>54</v>
      </c>
      <c r="C22" s="33"/>
      <c r="D22" s="34" t="s">
        <v>55</v>
      </c>
      <c r="E22" s="34"/>
      <c r="F22" s="34" t="s">
        <v>56</v>
      </c>
      <c r="G22" s="34"/>
      <c r="H22" s="33" t="s">
        <v>38</v>
      </c>
      <c r="I22" s="39">
        <v>5.76</v>
      </c>
      <c r="J22" s="39"/>
      <c r="K22" s="39">
        <v>550</v>
      </c>
      <c r="L22" s="39">
        <f>ROUND(I22*K22,2)</f>
        <v>3168</v>
      </c>
      <c r="M22" s="39">
        <f>汇总表!$E$6</f>
        <v>0</v>
      </c>
      <c r="N22" s="40">
        <f t="shared" si="0"/>
        <v>550</v>
      </c>
      <c r="O22" s="41">
        <f t="shared" si="1"/>
        <v>3168</v>
      </c>
    </row>
    <row r="23" s="27" customFormat="1" ht="139.2" customHeight="1" spans="1:15">
      <c r="A23" s="32">
        <v>6</v>
      </c>
      <c r="B23" s="33" t="s">
        <v>291</v>
      </c>
      <c r="C23" s="33"/>
      <c r="D23" s="34" t="s">
        <v>292</v>
      </c>
      <c r="E23" s="34"/>
      <c r="F23" s="34" t="s">
        <v>62</v>
      </c>
      <c r="G23" s="34"/>
      <c r="H23" s="33" t="s">
        <v>38</v>
      </c>
      <c r="I23" s="39">
        <v>1.74</v>
      </c>
      <c r="J23" s="39"/>
      <c r="K23" s="39">
        <v>500</v>
      </c>
      <c r="L23" s="39">
        <f>ROUND(I23*K23,2)</f>
        <v>870</v>
      </c>
      <c r="M23" s="39">
        <f>汇总表!$E$6</f>
        <v>0</v>
      </c>
      <c r="N23" s="40">
        <f t="shared" si="0"/>
        <v>500</v>
      </c>
      <c r="O23" s="41">
        <f t="shared" si="1"/>
        <v>870</v>
      </c>
    </row>
    <row r="24" s="27" customFormat="1" ht="139.2" customHeight="1" spans="1:15">
      <c r="A24" s="32">
        <v>7</v>
      </c>
      <c r="B24" s="33" t="s">
        <v>60</v>
      </c>
      <c r="C24" s="33"/>
      <c r="D24" s="34" t="s">
        <v>293</v>
      </c>
      <c r="E24" s="34"/>
      <c r="F24" s="34" t="s">
        <v>62</v>
      </c>
      <c r="G24" s="34"/>
      <c r="H24" s="33" t="s">
        <v>38</v>
      </c>
      <c r="I24" s="39">
        <v>1.66</v>
      </c>
      <c r="J24" s="39"/>
      <c r="K24" s="39">
        <v>590</v>
      </c>
      <c r="L24" s="39">
        <f>ROUND(I24*K24,2)</f>
        <v>979.4</v>
      </c>
      <c r="M24" s="39">
        <f>汇总表!$E$6</f>
        <v>0</v>
      </c>
      <c r="N24" s="40">
        <f t="shared" si="0"/>
        <v>590</v>
      </c>
      <c r="O24" s="41">
        <f t="shared" si="1"/>
        <v>979.4</v>
      </c>
    </row>
    <row r="25" s="27" customFormat="1" ht="139.2" customHeight="1" spans="1:15">
      <c r="A25" s="32">
        <v>8</v>
      </c>
      <c r="B25" s="33" t="s">
        <v>701</v>
      </c>
      <c r="C25" s="33"/>
      <c r="D25" s="34" t="s">
        <v>702</v>
      </c>
      <c r="E25" s="34"/>
      <c r="F25" s="34" t="s">
        <v>703</v>
      </c>
      <c r="G25" s="34"/>
      <c r="H25" s="33" t="s">
        <v>38</v>
      </c>
      <c r="I25" s="39">
        <v>6.03</v>
      </c>
      <c r="J25" s="39"/>
      <c r="K25" s="39">
        <v>650.17</v>
      </c>
      <c r="L25" s="39">
        <v>3920.53</v>
      </c>
      <c r="M25" s="39">
        <f>汇总表!$E$6</f>
        <v>0</v>
      </c>
      <c r="N25" s="40">
        <f t="shared" si="0"/>
        <v>650.17</v>
      </c>
      <c r="O25" s="41">
        <f t="shared" si="1"/>
        <v>3920.53</v>
      </c>
    </row>
    <row r="26" s="27" customFormat="1" ht="139.2" customHeight="1" spans="1:15">
      <c r="A26" s="32">
        <v>9</v>
      </c>
      <c r="B26" s="33" t="s">
        <v>63</v>
      </c>
      <c r="C26" s="33"/>
      <c r="D26" s="34" t="s">
        <v>66</v>
      </c>
      <c r="E26" s="34"/>
      <c r="F26" s="34" t="s">
        <v>56</v>
      </c>
      <c r="G26" s="34"/>
      <c r="H26" s="33" t="s">
        <v>38</v>
      </c>
      <c r="I26" s="39">
        <v>21.06</v>
      </c>
      <c r="J26" s="39"/>
      <c r="K26" s="39">
        <v>600</v>
      </c>
      <c r="L26" s="39">
        <f>ROUND(I26*K26,2)</f>
        <v>12636</v>
      </c>
      <c r="M26" s="39">
        <f>汇总表!$E$6</f>
        <v>0</v>
      </c>
      <c r="N26" s="40">
        <f t="shared" si="0"/>
        <v>600</v>
      </c>
      <c r="O26" s="41">
        <f t="shared" si="1"/>
        <v>12636</v>
      </c>
    </row>
    <row r="27" s="27" customFormat="1" ht="139.2" customHeight="1" spans="1:15">
      <c r="A27" s="32">
        <v>10</v>
      </c>
      <c r="B27" s="33" t="s">
        <v>296</v>
      </c>
      <c r="C27" s="33"/>
      <c r="D27" s="34" t="s">
        <v>297</v>
      </c>
      <c r="E27" s="34"/>
      <c r="F27" s="34" t="s">
        <v>298</v>
      </c>
      <c r="G27" s="34"/>
      <c r="H27" s="33" t="s">
        <v>38</v>
      </c>
      <c r="I27" s="39">
        <v>0.62</v>
      </c>
      <c r="J27" s="39"/>
      <c r="K27" s="39">
        <v>600</v>
      </c>
      <c r="L27" s="39">
        <f>ROUND(I27*K27,2)</f>
        <v>372</v>
      </c>
      <c r="M27" s="39">
        <f>汇总表!$E$6</f>
        <v>0</v>
      </c>
      <c r="N27" s="40">
        <f t="shared" si="0"/>
        <v>600</v>
      </c>
      <c r="O27" s="41">
        <f t="shared" si="1"/>
        <v>372</v>
      </c>
    </row>
    <row r="28" s="27" customFormat="1" ht="230.4" customHeight="1" spans="1:15">
      <c r="A28" s="32">
        <v>11</v>
      </c>
      <c r="B28" s="33" t="s">
        <v>299</v>
      </c>
      <c r="C28" s="33"/>
      <c r="D28" s="34" t="s">
        <v>300</v>
      </c>
      <c r="E28" s="34"/>
      <c r="F28" s="34" t="s">
        <v>301</v>
      </c>
      <c r="G28" s="34"/>
      <c r="H28" s="33" t="s">
        <v>99</v>
      </c>
      <c r="I28" s="39">
        <v>36.9</v>
      </c>
      <c r="J28" s="39"/>
      <c r="K28" s="39">
        <v>15</v>
      </c>
      <c r="L28" s="39">
        <f>ROUND(I28*K28,2)</f>
        <v>553.5</v>
      </c>
      <c r="M28" s="39">
        <f>汇总表!$E$6</f>
        <v>0</v>
      </c>
      <c r="N28" s="40">
        <f t="shared" si="0"/>
        <v>15</v>
      </c>
      <c r="O28" s="41">
        <f t="shared" si="1"/>
        <v>553.5</v>
      </c>
    </row>
    <row r="29" s="27" customFormat="1" ht="196.2" customHeight="1" spans="1:15">
      <c r="A29" s="32">
        <v>12</v>
      </c>
      <c r="B29" s="33" t="s">
        <v>704</v>
      </c>
      <c r="C29" s="33"/>
      <c r="D29" s="34" t="s">
        <v>705</v>
      </c>
      <c r="E29" s="34"/>
      <c r="F29" s="34" t="s">
        <v>706</v>
      </c>
      <c r="G29" s="34"/>
      <c r="H29" s="33" t="s">
        <v>99</v>
      </c>
      <c r="I29" s="39">
        <v>6.48</v>
      </c>
      <c r="J29" s="39"/>
      <c r="K29" s="39">
        <v>315.22</v>
      </c>
      <c r="L29" s="39">
        <v>2042.63</v>
      </c>
      <c r="M29" s="39">
        <f>汇总表!$E$6</f>
        <v>0</v>
      </c>
      <c r="N29" s="40">
        <f t="shared" si="0"/>
        <v>315.22</v>
      </c>
      <c r="O29" s="41">
        <f t="shared" si="1"/>
        <v>2042.63</v>
      </c>
    </row>
    <row r="30" s="27" customFormat="1" ht="196.2" customHeight="1" spans="1:15">
      <c r="A30" s="32">
        <v>13</v>
      </c>
      <c r="B30" s="33" t="s">
        <v>91</v>
      </c>
      <c r="C30" s="33"/>
      <c r="D30" s="34" t="s">
        <v>302</v>
      </c>
      <c r="E30" s="34"/>
      <c r="F30" s="34" t="s">
        <v>303</v>
      </c>
      <c r="G30" s="34"/>
      <c r="H30" s="33" t="s">
        <v>42</v>
      </c>
      <c r="I30" s="39">
        <v>41</v>
      </c>
      <c r="J30" s="39"/>
      <c r="K30" s="39">
        <v>114.34</v>
      </c>
      <c r="L30" s="39">
        <v>4687.94</v>
      </c>
      <c r="M30" s="39">
        <f>汇总表!$E$6</f>
        <v>0</v>
      </c>
      <c r="N30" s="40">
        <f t="shared" si="0"/>
        <v>114.34</v>
      </c>
      <c r="O30" s="41">
        <f t="shared" si="1"/>
        <v>4687.94</v>
      </c>
    </row>
    <row r="31" s="27" customFormat="1" ht="139.2" customHeight="1" spans="1:15">
      <c r="A31" s="32">
        <v>14</v>
      </c>
      <c r="B31" s="33" t="s">
        <v>304</v>
      </c>
      <c r="C31" s="33"/>
      <c r="D31" s="34" t="s">
        <v>305</v>
      </c>
      <c r="E31" s="34"/>
      <c r="F31" s="34" t="s">
        <v>306</v>
      </c>
      <c r="G31" s="34"/>
      <c r="H31" s="33" t="s">
        <v>99</v>
      </c>
      <c r="I31" s="39">
        <v>8.88</v>
      </c>
      <c r="J31" s="39"/>
      <c r="K31" s="39">
        <v>111.91</v>
      </c>
      <c r="L31" s="39">
        <v>993.76</v>
      </c>
      <c r="M31" s="39">
        <f>汇总表!$E$6</f>
        <v>0</v>
      </c>
      <c r="N31" s="40">
        <f t="shared" si="0"/>
        <v>111.91</v>
      </c>
      <c r="O31" s="41">
        <f t="shared" si="1"/>
        <v>993.76</v>
      </c>
    </row>
    <row r="32" s="27" customFormat="1" ht="150.6" customHeight="1" spans="1:15">
      <c r="A32" s="32">
        <v>15</v>
      </c>
      <c r="B32" s="33" t="s">
        <v>307</v>
      </c>
      <c r="C32" s="33"/>
      <c r="D32" s="34" t="s">
        <v>308</v>
      </c>
      <c r="E32" s="34"/>
      <c r="F32" s="34" t="s">
        <v>309</v>
      </c>
      <c r="G32" s="34"/>
      <c r="H32" s="33" t="s">
        <v>38</v>
      </c>
      <c r="I32" s="39">
        <v>0.5</v>
      </c>
      <c r="J32" s="39"/>
      <c r="K32" s="39">
        <v>1219.82</v>
      </c>
      <c r="L32" s="39">
        <v>609.91</v>
      </c>
      <c r="M32" s="39">
        <f>汇总表!$E$6</f>
        <v>0</v>
      </c>
      <c r="N32" s="40">
        <f t="shared" si="0"/>
        <v>1219.82</v>
      </c>
      <c r="O32" s="41">
        <f t="shared" si="1"/>
        <v>609.91</v>
      </c>
    </row>
    <row r="33" s="27" customFormat="1" ht="150.6" customHeight="1" spans="1:15">
      <c r="A33" s="32">
        <v>16</v>
      </c>
      <c r="B33" s="33" t="s">
        <v>310</v>
      </c>
      <c r="C33" s="33"/>
      <c r="D33" s="34" t="s">
        <v>311</v>
      </c>
      <c r="E33" s="34"/>
      <c r="F33" s="34" t="s">
        <v>309</v>
      </c>
      <c r="G33" s="34"/>
      <c r="H33" s="33" t="s">
        <v>38</v>
      </c>
      <c r="I33" s="39">
        <v>1.83</v>
      </c>
      <c r="J33" s="39"/>
      <c r="K33" s="39">
        <v>1219.82</v>
      </c>
      <c r="L33" s="39">
        <v>2232.27</v>
      </c>
      <c r="M33" s="39">
        <f>汇总表!$E$6</f>
        <v>0</v>
      </c>
      <c r="N33" s="40">
        <f t="shared" si="0"/>
        <v>1219.82</v>
      </c>
      <c r="O33" s="41">
        <f t="shared" si="1"/>
        <v>2232.27</v>
      </c>
    </row>
    <row r="34" s="27" customFormat="1" ht="150.6" customHeight="1" spans="1:15">
      <c r="A34" s="32">
        <v>17</v>
      </c>
      <c r="B34" s="33" t="s">
        <v>312</v>
      </c>
      <c r="C34" s="33"/>
      <c r="D34" s="34" t="s">
        <v>313</v>
      </c>
      <c r="E34" s="34"/>
      <c r="F34" s="34" t="s">
        <v>314</v>
      </c>
      <c r="G34" s="34"/>
      <c r="H34" s="33" t="s">
        <v>38</v>
      </c>
      <c r="I34" s="39">
        <v>1.1</v>
      </c>
      <c r="J34" s="39"/>
      <c r="K34" s="39">
        <v>850</v>
      </c>
      <c r="L34" s="39">
        <f>ROUND(I34*K34,2)</f>
        <v>935</v>
      </c>
      <c r="M34" s="39">
        <f>汇总表!$E$6</f>
        <v>0</v>
      </c>
      <c r="N34" s="40">
        <f t="shared" si="0"/>
        <v>850</v>
      </c>
      <c r="O34" s="41">
        <f t="shared" si="1"/>
        <v>935</v>
      </c>
    </row>
    <row r="35" s="27" customFormat="1" ht="116.4" customHeight="1" spans="1:15">
      <c r="A35" s="32">
        <v>18</v>
      </c>
      <c r="B35" s="33" t="s">
        <v>67</v>
      </c>
      <c r="C35" s="33"/>
      <c r="D35" s="34" t="s">
        <v>68</v>
      </c>
      <c r="E35" s="34"/>
      <c r="F35" s="34" t="s">
        <v>69</v>
      </c>
      <c r="G35" s="34"/>
      <c r="H35" s="33" t="s">
        <v>70</v>
      </c>
      <c r="I35" s="39">
        <v>7.1</v>
      </c>
      <c r="J35" s="39"/>
      <c r="K35" s="39">
        <v>1197.34</v>
      </c>
      <c r="L35" s="39">
        <v>8501.11</v>
      </c>
      <c r="M35" s="39">
        <f>汇总表!$E$6</f>
        <v>0</v>
      </c>
      <c r="N35" s="40">
        <f t="shared" si="0"/>
        <v>1197.34</v>
      </c>
      <c r="O35" s="41">
        <f t="shared" si="1"/>
        <v>8501.11</v>
      </c>
    </row>
    <row r="36" s="27" customFormat="1" ht="93.6" customHeight="1" spans="1:15">
      <c r="A36" s="32">
        <v>19</v>
      </c>
      <c r="B36" s="33" t="s">
        <v>71</v>
      </c>
      <c r="C36" s="33"/>
      <c r="D36" s="34" t="s">
        <v>72</v>
      </c>
      <c r="E36" s="34"/>
      <c r="F36" s="34" t="s">
        <v>73</v>
      </c>
      <c r="G36" s="34"/>
      <c r="H36" s="33" t="s">
        <v>70</v>
      </c>
      <c r="I36" s="39">
        <v>0.2</v>
      </c>
      <c r="J36" s="39"/>
      <c r="K36" s="39">
        <v>1521.19</v>
      </c>
      <c r="L36" s="39">
        <v>304.24</v>
      </c>
      <c r="M36" s="39">
        <f>汇总表!$E$6</f>
        <v>0</v>
      </c>
      <c r="N36" s="40">
        <f t="shared" si="0"/>
        <v>1521.19</v>
      </c>
      <c r="O36" s="41">
        <f t="shared" si="1"/>
        <v>304.24</v>
      </c>
    </row>
    <row r="37" s="27" customFormat="1" ht="70.8" customHeight="1" spans="1:15">
      <c r="A37" s="32">
        <v>20</v>
      </c>
      <c r="B37" s="33" t="s">
        <v>80</v>
      </c>
      <c r="C37" s="33"/>
      <c r="D37" s="34" t="s">
        <v>81</v>
      </c>
      <c r="E37" s="34"/>
      <c r="F37" s="34" t="s">
        <v>82</v>
      </c>
      <c r="G37" s="34"/>
      <c r="H37" s="33" t="s">
        <v>83</v>
      </c>
      <c r="I37" s="39">
        <v>41</v>
      </c>
      <c r="J37" s="39"/>
      <c r="K37" s="39">
        <v>14.93</v>
      </c>
      <c r="L37" s="39">
        <v>612.13</v>
      </c>
      <c r="M37" s="39">
        <f>汇总表!$E$6</f>
        <v>0</v>
      </c>
      <c r="N37" s="40">
        <f t="shared" si="0"/>
        <v>14.93</v>
      </c>
      <c r="O37" s="41">
        <f t="shared" si="1"/>
        <v>612.13</v>
      </c>
    </row>
    <row r="38" s="27" customFormat="1" ht="48" customHeight="1" spans="1:15">
      <c r="A38" s="32">
        <v>21</v>
      </c>
      <c r="B38" s="33" t="s">
        <v>84</v>
      </c>
      <c r="C38" s="33"/>
      <c r="D38" s="34" t="s">
        <v>85</v>
      </c>
      <c r="E38" s="34"/>
      <c r="F38" s="34" t="s">
        <v>86</v>
      </c>
      <c r="G38" s="34"/>
      <c r="H38" s="33" t="s">
        <v>83</v>
      </c>
      <c r="I38" s="39">
        <v>31</v>
      </c>
      <c r="J38" s="39"/>
      <c r="K38" s="39">
        <v>7.98</v>
      </c>
      <c r="L38" s="39">
        <v>247.38</v>
      </c>
      <c r="M38" s="39">
        <f>汇总表!$E$6</f>
        <v>0</v>
      </c>
      <c r="N38" s="40">
        <f t="shared" si="0"/>
        <v>7.98</v>
      </c>
      <c r="O38" s="41">
        <f t="shared" si="1"/>
        <v>247.38</v>
      </c>
    </row>
    <row r="39" s="27" customFormat="1" ht="162" customHeight="1" spans="1:15">
      <c r="A39" s="32">
        <v>22</v>
      </c>
      <c r="B39" s="33" t="s">
        <v>318</v>
      </c>
      <c r="C39" s="33"/>
      <c r="D39" s="34" t="s">
        <v>92</v>
      </c>
      <c r="E39" s="34"/>
      <c r="F39" s="34" t="s">
        <v>93</v>
      </c>
      <c r="G39" s="34"/>
      <c r="H39" s="33" t="s">
        <v>42</v>
      </c>
      <c r="I39" s="39">
        <v>50</v>
      </c>
      <c r="J39" s="39"/>
      <c r="K39" s="39">
        <v>180</v>
      </c>
      <c r="L39" s="39">
        <f>ROUND(K39*I39,2)</f>
        <v>9000</v>
      </c>
      <c r="M39" s="39">
        <f>汇总表!$E$6</f>
        <v>0</v>
      </c>
      <c r="N39" s="40">
        <f t="shared" ref="N39:N70" si="2">ROUND((100-M39)*K39/100,2)</f>
        <v>180</v>
      </c>
      <c r="O39" s="41">
        <f t="shared" ref="O39:O70" si="3">ROUND(I39*N39,2)</f>
        <v>9000</v>
      </c>
    </row>
    <row r="40" s="27" customFormat="1" ht="13.8" customHeight="1" spans="1:15">
      <c r="A40" s="32"/>
      <c r="B40" s="33" t="s">
        <v>321</v>
      </c>
      <c r="C40" s="33"/>
      <c r="D40" s="34" t="s">
        <v>322</v>
      </c>
      <c r="E40" s="34"/>
      <c r="F40" s="34"/>
      <c r="G40" s="34"/>
      <c r="H40" s="35"/>
      <c r="I40" s="35"/>
      <c r="J40" s="35"/>
      <c r="K40" s="35"/>
      <c r="L40" s="35"/>
      <c r="M40" s="39"/>
      <c r="N40" s="40"/>
      <c r="O40" s="41"/>
    </row>
    <row r="41" s="27" customFormat="1" ht="150.6" customHeight="1" spans="1:15">
      <c r="A41" s="32">
        <v>1</v>
      </c>
      <c r="B41" s="33" t="s">
        <v>323</v>
      </c>
      <c r="C41" s="33"/>
      <c r="D41" s="34" t="s">
        <v>324</v>
      </c>
      <c r="E41" s="34"/>
      <c r="F41" s="34" t="s">
        <v>325</v>
      </c>
      <c r="G41" s="34"/>
      <c r="H41" s="33" t="s">
        <v>70</v>
      </c>
      <c r="I41" s="39">
        <v>0.1</v>
      </c>
      <c r="J41" s="39"/>
      <c r="K41" s="39">
        <v>6449.53</v>
      </c>
      <c r="L41" s="39">
        <v>644.95</v>
      </c>
      <c r="M41" s="39">
        <f>汇总表!$E$6</f>
        <v>0</v>
      </c>
      <c r="N41" s="40">
        <f t="shared" si="2"/>
        <v>6449.53</v>
      </c>
      <c r="O41" s="41">
        <f t="shared" si="3"/>
        <v>644.95</v>
      </c>
    </row>
    <row r="42" s="27" customFormat="1" ht="82.2" customHeight="1" spans="1:15">
      <c r="A42" s="32">
        <v>2</v>
      </c>
      <c r="B42" s="33" t="s">
        <v>326</v>
      </c>
      <c r="C42" s="33"/>
      <c r="D42" s="34" t="s">
        <v>327</v>
      </c>
      <c r="E42" s="34"/>
      <c r="F42" s="34" t="s">
        <v>328</v>
      </c>
      <c r="G42" s="34"/>
      <c r="H42" s="33" t="s">
        <v>99</v>
      </c>
      <c r="I42" s="39">
        <v>160.99</v>
      </c>
      <c r="J42" s="39"/>
      <c r="K42" s="39">
        <v>13.35</v>
      </c>
      <c r="L42" s="39">
        <v>2149.22</v>
      </c>
      <c r="M42" s="39">
        <f>汇总表!$E$6</f>
        <v>0</v>
      </c>
      <c r="N42" s="40">
        <f t="shared" si="2"/>
        <v>13.35</v>
      </c>
      <c r="O42" s="41">
        <f t="shared" si="3"/>
        <v>2149.22</v>
      </c>
    </row>
    <row r="43" s="27" customFormat="1" ht="82.2" customHeight="1" spans="1:15">
      <c r="A43" s="32">
        <v>3</v>
      </c>
      <c r="B43" s="33" t="s">
        <v>329</v>
      </c>
      <c r="C43" s="33"/>
      <c r="D43" s="34" t="s">
        <v>330</v>
      </c>
      <c r="E43" s="34"/>
      <c r="F43" s="34" t="s">
        <v>331</v>
      </c>
      <c r="G43" s="34"/>
      <c r="H43" s="33" t="s">
        <v>99</v>
      </c>
      <c r="I43" s="39">
        <v>103.1</v>
      </c>
      <c r="J43" s="39"/>
      <c r="K43" s="39">
        <v>12.51</v>
      </c>
      <c r="L43" s="39">
        <v>1289.78</v>
      </c>
      <c r="M43" s="39">
        <f>汇总表!$E$6</f>
        <v>0</v>
      </c>
      <c r="N43" s="40">
        <f t="shared" si="2"/>
        <v>12.51</v>
      </c>
      <c r="O43" s="41">
        <f t="shared" si="3"/>
        <v>1289.78</v>
      </c>
    </row>
    <row r="44" s="27" customFormat="1" ht="13.8" customHeight="1" spans="1:15">
      <c r="A44" s="32"/>
      <c r="B44" s="33" t="s">
        <v>332</v>
      </c>
      <c r="C44" s="33"/>
      <c r="D44" s="34" t="s">
        <v>333</v>
      </c>
      <c r="E44" s="34"/>
      <c r="F44" s="34"/>
      <c r="G44" s="34"/>
      <c r="H44" s="35"/>
      <c r="I44" s="35"/>
      <c r="J44" s="35"/>
      <c r="K44" s="35"/>
      <c r="L44" s="35"/>
      <c r="M44" s="39"/>
      <c r="N44" s="40"/>
      <c r="O44" s="41"/>
    </row>
    <row r="45" s="27" customFormat="1" ht="105" customHeight="1" spans="1:15">
      <c r="A45" s="32">
        <v>1</v>
      </c>
      <c r="B45" s="33" t="s">
        <v>334</v>
      </c>
      <c r="C45" s="33"/>
      <c r="D45" s="34" t="s">
        <v>335</v>
      </c>
      <c r="E45" s="34"/>
      <c r="F45" s="34" t="s">
        <v>336</v>
      </c>
      <c r="G45" s="34"/>
      <c r="H45" s="33" t="s">
        <v>99</v>
      </c>
      <c r="I45" s="39">
        <v>13.05</v>
      </c>
      <c r="J45" s="39"/>
      <c r="K45" s="39">
        <v>500</v>
      </c>
      <c r="L45" s="39">
        <f>ROUND(I45*K45,2)</f>
        <v>6525</v>
      </c>
      <c r="M45" s="39">
        <f>汇总表!$E$6</f>
        <v>0</v>
      </c>
      <c r="N45" s="40">
        <f t="shared" si="2"/>
        <v>500</v>
      </c>
      <c r="O45" s="41">
        <f t="shared" si="3"/>
        <v>6525</v>
      </c>
    </row>
    <row r="46" s="27" customFormat="1" ht="82.2" customHeight="1" spans="1:15">
      <c r="A46" s="32">
        <v>2</v>
      </c>
      <c r="B46" s="33" t="s">
        <v>337</v>
      </c>
      <c r="C46" s="33"/>
      <c r="D46" s="34" t="s">
        <v>338</v>
      </c>
      <c r="E46" s="34"/>
      <c r="F46" s="34" t="s">
        <v>339</v>
      </c>
      <c r="G46" s="34"/>
      <c r="H46" s="33" t="s">
        <v>99</v>
      </c>
      <c r="I46" s="39">
        <v>8.37</v>
      </c>
      <c r="J46" s="39"/>
      <c r="K46" s="39">
        <v>210</v>
      </c>
      <c r="L46" s="39">
        <f>ROUND(I46*K46,2)</f>
        <v>1757.7</v>
      </c>
      <c r="M46" s="39">
        <f>汇总表!$E$6</f>
        <v>0</v>
      </c>
      <c r="N46" s="40">
        <f t="shared" si="2"/>
        <v>210</v>
      </c>
      <c r="O46" s="41">
        <f t="shared" si="3"/>
        <v>1757.7</v>
      </c>
    </row>
    <row r="47" s="27" customFormat="1" ht="13.8" customHeight="1" spans="1:15">
      <c r="A47" s="32"/>
      <c r="B47" s="33" t="s">
        <v>94</v>
      </c>
      <c r="C47" s="33"/>
      <c r="D47" s="34" t="s">
        <v>95</v>
      </c>
      <c r="E47" s="34"/>
      <c r="F47" s="34"/>
      <c r="G47" s="34"/>
      <c r="H47" s="35"/>
      <c r="I47" s="35"/>
      <c r="J47" s="35"/>
      <c r="K47" s="35"/>
      <c r="L47" s="35"/>
      <c r="M47" s="39"/>
      <c r="N47" s="40"/>
      <c r="O47" s="41"/>
    </row>
    <row r="48" s="27" customFormat="1" ht="93.6" customHeight="1" spans="1:15">
      <c r="A48" s="32">
        <v>1</v>
      </c>
      <c r="B48" s="33" t="s">
        <v>341</v>
      </c>
      <c r="C48" s="33"/>
      <c r="D48" s="34" t="s">
        <v>342</v>
      </c>
      <c r="E48" s="34"/>
      <c r="F48" s="34" t="s">
        <v>343</v>
      </c>
      <c r="G48" s="34"/>
      <c r="H48" s="33" t="s">
        <v>99</v>
      </c>
      <c r="I48" s="39">
        <v>108.6</v>
      </c>
      <c r="J48" s="39"/>
      <c r="K48" s="39">
        <v>34.93</v>
      </c>
      <c r="L48" s="39">
        <v>3793.4</v>
      </c>
      <c r="M48" s="39">
        <f>汇总表!$E$6</f>
        <v>0</v>
      </c>
      <c r="N48" s="40">
        <f t="shared" si="2"/>
        <v>34.93</v>
      </c>
      <c r="O48" s="41">
        <f t="shared" si="3"/>
        <v>3793.4</v>
      </c>
    </row>
    <row r="49" s="27" customFormat="1" ht="93.6" customHeight="1" spans="1:15">
      <c r="A49" s="32">
        <v>2</v>
      </c>
      <c r="B49" s="33" t="s">
        <v>100</v>
      </c>
      <c r="C49" s="33"/>
      <c r="D49" s="34" t="s">
        <v>344</v>
      </c>
      <c r="E49" s="34"/>
      <c r="F49" s="34" t="s">
        <v>345</v>
      </c>
      <c r="G49" s="34"/>
      <c r="H49" s="33" t="s">
        <v>99</v>
      </c>
      <c r="I49" s="39">
        <v>108.6</v>
      </c>
      <c r="J49" s="39"/>
      <c r="K49" s="39">
        <v>36.63</v>
      </c>
      <c r="L49" s="39">
        <v>3978.02</v>
      </c>
      <c r="M49" s="39">
        <f>汇总表!$E$6</f>
        <v>0</v>
      </c>
      <c r="N49" s="40">
        <f t="shared" si="2"/>
        <v>36.63</v>
      </c>
      <c r="O49" s="41">
        <f t="shared" si="3"/>
        <v>3978.02</v>
      </c>
    </row>
    <row r="50" s="27" customFormat="1" ht="287.4" customHeight="1" spans="1:15">
      <c r="A50" s="32">
        <v>3</v>
      </c>
      <c r="B50" s="33" t="s">
        <v>105</v>
      </c>
      <c r="C50" s="33"/>
      <c r="D50" s="34" t="s">
        <v>707</v>
      </c>
      <c r="E50" s="34"/>
      <c r="F50" s="34" t="s">
        <v>346</v>
      </c>
      <c r="G50" s="34"/>
      <c r="H50" s="33" t="s">
        <v>99</v>
      </c>
      <c r="I50" s="39">
        <v>88.9</v>
      </c>
      <c r="J50" s="39"/>
      <c r="K50" s="39">
        <v>150</v>
      </c>
      <c r="L50" s="39">
        <f>ROUND(I50*K50,2)</f>
        <v>13335</v>
      </c>
      <c r="M50" s="39">
        <f>汇总表!$E$6</f>
        <v>0</v>
      </c>
      <c r="N50" s="40">
        <f t="shared" si="2"/>
        <v>150</v>
      </c>
      <c r="O50" s="41">
        <f t="shared" si="3"/>
        <v>13335</v>
      </c>
    </row>
    <row r="51" s="27" customFormat="1" ht="105" customHeight="1" spans="1:15">
      <c r="A51" s="32">
        <v>4</v>
      </c>
      <c r="B51" s="33" t="s">
        <v>349</v>
      </c>
      <c r="C51" s="33"/>
      <c r="D51" s="34" t="s">
        <v>350</v>
      </c>
      <c r="E51" s="34"/>
      <c r="F51" s="34" t="s">
        <v>708</v>
      </c>
      <c r="G51" s="34"/>
      <c r="H51" s="33" t="s">
        <v>99</v>
      </c>
      <c r="I51" s="39">
        <v>86.86</v>
      </c>
      <c r="J51" s="39"/>
      <c r="K51" s="39">
        <v>37.26</v>
      </c>
      <c r="L51" s="39">
        <v>3236.4</v>
      </c>
      <c r="M51" s="39">
        <f>汇总表!$E$6</f>
        <v>0</v>
      </c>
      <c r="N51" s="40">
        <f t="shared" si="2"/>
        <v>37.26</v>
      </c>
      <c r="O51" s="41">
        <f t="shared" si="3"/>
        <v>3236.4</v>
      </c>
    </row>
    <row r="52" s="27" customFormat="1" ht="82.2" customHeight="1" spans="1:15">
      <c r="A52" s="32">
        <v>5</v>
      </c>
      <c r="B52" s="33" t="s">
        <v>352</v>
      </c>
      <c r="C52" s="33"/>
      <c r="D52" s="34" t="s">
        <v>353</v>
      </c>
      <c r="E52" s="34"/>
      <c r="F52" s="34" t="s">
        <v>354</v>
      </c>
      <c r="G52" s="34"/>
      <c r="H52" s="33" t="s">
        <v>99</v>
      </c>
      <c r="I52" s="39">
        <v>8.4</v>
      </c>
      <c r="J52" s="39"/>
      <c r="K52" s="39">
        <v>37.88</v>
      </c>
      <c r="L52" s="39">
        <v>318.19</v>
      </c>
      <c r="M52" s="39">
        <f>汇总表!$E$6</f>
        <v>0</v>
      </c>
      <c r="N52" s="40">
        <f t="shared" si="2"/>
        <v>37.88</v>
      </c>
      <c r="O52" s="41">
        <f t="shared" si="3"/>
        <v>318.19</v>
      </c>
    </row>
    <row r="53" s="27" customFormat="1" ht="13.8" customHeight="1" spans="1:15">
      <c r="A53" s="32"/>
      <c r="B53" s="33" t="s">
        <v>361</v>
      </c>
      <c r="C53" s="33"/>
      <c r="D53" s="34" t="s">
        <v>362</v>
      </c>
      <c r="E53" s="34"/>
      <c r="F53" s="34"/>
      <c r="G53" s="34"/>
      <c r="H53" s="35"/>
      <c r="I53" s="35"/>
      <c r="J53" s="35"/>
      <c r="K53" s="35"/>
      <c r="L53" s="35"/>
      <c r="M53" s="39"/>
      <c r="N53" s="40"/>
      <c r="O53" s="41"/>
    </row>
    <row r="54" s="27" customFormat="1" ht="105" customHeight="1" spans="1:15">
      <c r="A54" s="32">
        <v>1</v>
      </c>
      <c r="B54" s="33" t="s">
        <v>363</v>
      </c>
      <c r="C54" s="33"/>
      <c r="D54" s="34" t="s">
        <v>364</v>
      </c>
      <c r="E54" s="34"/>
      <c r="F54" s="34" t="s">
        <v>365</v>
      </c>
      <c r="G54" s="34"/>
      <c r="H54" s="33" t="s">
        <v>99</v>
      </c>
      <c r="I54" s="39">
        <v>88.9</v>
      </c>
      <c r="J54" s="39"/>
      <c r="K54" s="39">
        <v>30.03</v>
      </c>
      <c r="L54" s="39">
        <v>2669.67</v>
      </c>
      <c r="M54" s="39">
        <f>汇总表!$E$6</f>
        <v>0</v>
      </c>
      <c r="N54" s="40">
        <f t="shared" si="2"/>
        <v>30.03</v>
      </c>
      <c r="O54" s="41">
        <f t="shared" si="3"/>
        <v>2669.67</v>
      </c>
    </row>
    <row r="55" s="27" customFormat="1" ht="207.6" customHeight="1" spans="1:15">
      <c r="A55" s="32">
        <v>2</v>
      </c>
      <c r="B55" s="33" t="s">
        <v>366</v>
      </c>
      <c r="C55" s="33"/>
      <c r="D55" s="34" t="s">
        <v>367</v>
      </c>
      <c r="E55" s="34"/>
      <c r="F55" s="34" t="s">
        <v>368</v>
      </c>
      <c r="G55" s="34"/>
      <c r="H55" s="33" t="s">
        <v>99</v>
      </c>
      <c r="I55" s="39">
        <v>256.6</v>
      </c>
      <c r="J55" s="39"/>
      <c r="K55" s="39">
        <v>80</v>
      </c>
      <c r="L55" s="39">
        <f>ROUND(I55*K55,2)</f>
        <v>20528</v>
      </c>
      <c r="M55" s="39">
        <f>汇总表!$E$6</f>
        <v>0</v>
      </c>
      <c r="N55" s="40">
        <f t="shared" si="2"/>
        <v>80</v>
      </c>
      <c r="O55" s="41">
        <f t="shared" si="3"/>
        <v>20528</v>
      </c>
    </row>
    <row r="56" s="27" customFormat="1" ht="13.8" customHeight="1" spans="1:15">
      <c r="A56" s="32"/>
      <c r="B56" s="33" t="s">
        <v>369</v>
      </c>
      <c r="C56" s="33"/>
      <c r="D56" s="34" t="s">
        <v>370</v>
      </c>
      <c r="E56" s="34"/>
      <c r="F56" s="34"/>
      <c r="G56" s="34"/>
      <c r="H56" s="35"/>
      <c r="I56" s="35"/>
      <c r="J56" s="35"/>
      <c r="K56" s="35"/>
      <c r="L56" s="35"/>
      <c r="M56" s="39"/>
      <c r="N56" s="40"/>
      <c r="O56" s="41"/>
    </row>
    <row r="57" s="27" customFormat="1" ht="241.8" customHeight="1" spans="1:15">
      <c r="A57" s="32">
        <v>1</v>
      </c>
      <c r="B57" s="33" t="s">
        <v>709</v>
      </c>
      <c r="C57" s="33"/>
      <c r="D57" s="34" t="s">
        <v>710</v>
      </c>
      <c r="E57" s="34"/>
      <c r="F57" s="34" t="s">
        <v>711</v>
      </c>
      <c r="G57" s="34"/>
      <c r="H57" s="33" t="s">
        <v>99</v>
      </c>
      <c r="I57" s="39">
        <v>86.86</v>
      </c>
      <c r="J57" s="39"/>
      <c r="K57" s="39">
        <v>55.2</v>
      </c>
      <c r="L57" s="39">
        <v>4794.67</v>
      </c>
      <c r="M57" s="39">
        <f>汇总表!$E$6</f>
        <v>0</v>
      </c>
      <c r="N57" s="40">
        <f t="shared" si="2"/>
        <v>55.2</v>
      </c>
      <c r="O57" s="41">
        <f t="shared" si="3"/>
        <v>4794.67</v>
      </c>
    </row>
    <row r="58" s="27" customFormat="1" ht="93.6" customHeight="1" spans="1:15">
      <c r="A58" s="32">
        <v>2</v>
      </c>
      <c r="B58" s="33" t="s">
        <v>371</v>
      </c>
      <c r="C58" s="33"/>
      <c r="D58" s="34" t="s">
        <v>372</v>
      </c>
      <c r="E58" s="34"/>
      <c r="F58" s="34" t="s">
        <v>373</v>
      </c>
      <c r="G58" s="34"/>
      <c r="H58" s="33" t="s">
        <v>99</v>
      </c>
      <c r="I58" s="39">
        <v>8.4</v>
      </c>
      <c r="J58" s="39"/>
      <c r="K58" s="39">
        <v>22.88</v>
      </c>
      <c r="L58" s="39">
        <v>192.19</v>
      </c>
      <c r="M58" s="39">
        <f>汇总表!$E$6</f>
        <v>0</v>
      </c>
      <c r="N58" s="40">
        <f t="shared" si="2"/>
        <v>22.88</v>
      </c>
      <c r="O58" s="41">
        <f t="shared" si="3"/>
        <v>192.19</v>
      </c>
    </row>
    <row r="59" s="27" customFormat="1" ht="162" customHeight="1" spans="1:15">
      <c r="A59" s="32">
        <v>3</v>
      </c>
      <c r="B59" s="33" t="s">
        <v>377</v>
      </c>
      <c r="C59" s="33"/>
      <c r="D59" s="34" t="s">
        <v>378</v>
      </c>
      <c r="E59" s="34"/>
      <c r="F59" s="34" t="s">
        <v>379</v>
      </c>
      <c r="G59" s="34"/>
      <c r="H59" s="33" t="s">
        <v>99</v>
      </c>
      <c r="I59" s="39">
        <v>8.88</v>
      </c>
      <c r="J59" s="39"/>
      <c r="K59" s="39">
        <v>150</v>
      </c>
      <c r="L59" s="39">
        <f>ROUND(I59*K59,2)</f>
        <v>1332</v>
      </c>
      <c r="M59" s="39">
        <f>汇总表!$E$6</f>
        <v>0</v>
      </c>
      <c r="N59" s="40">
        <f t="shared" si="2"/>
        <v>150</v>
      </c>
      <c r="O59" s="41">
        <f t="shared" si="3"/>
        <v>1332</v>
      </c>
    </row>
    <row r="60" s="27" customFormat="1" ht="162" customHeight="1" spans="1:15">
      <c r="A60" s="32">
        <v>4</v>
      </c>
      <c r="B60" s="33" t="s">
        <v>383</v>
      </c>
      <c r="C60" s="33"/>
      <c r="D60" s="34" t="s">
        <v>384</v>
      </c>
      <c r="E60" s="34"/>
      <c r="F60" s="34" t="s">
        <v>385</v>
      </c>
      <c r="G60" s="34"/>
      <c r="H60" s="33" t="s">
        <v>99</v>
      </c>
      <c r="I60" s="39">
        <v>8.4</v>
      </c>
      <c r="J60" s="39"/>
      <c r="K60" s="39">
        <v>40</v>
      </c>
      <c r="L60" s="39">
        <f>ROUND(I60*K60,2)</f>
        <v>336</v>
      </c>
      <c r="M60" s="39">
        <f>汇总表!$E$6</f>
        <v>0</v>
      </c>
      <c r="N60" s="40">
        <f t="shared" si="2"/>
        <v>40</v>
      </c>
      <c r="O60" s="41">
        <f t="shared" si="3"/>
        <v>336</v>
      </c>
    </row>
    <row r="61" s="27" customFormat="1" ht="13.8" customHeight="1" spans="1:15">
      <c r="A61" s="32"/>
      <c r="B61" s="33" t="s">
        <v>111</v>
      </c>
      <c r="C61" s="33"/>
      <c r="D61" s="34" t="s">
        <v>112</v>
      </c>
      <c r="E61" s="34"/>
      <c r="F61" s="34"/>
      <c r="G61" s="34"/>
      <c r="H61" s="35"/>
      <c r="I61" s="35"/>
      <c r="J61" s="35"/>
      <c r="K61" s="35"/>
      <c r="L61" s="35"/>
      <c r="M61" s="39"/>
      <c r="N61" s="40"/>
      <c r="O61" s="41"/>
    </row>
    <row r="62" s="27" customFormat="1" ht="150.6" customHeight="1" spans="1:15">
      <c r="A62" s="32">
        <v>1</v>
      </c>
      <c r="B62" s="33" t="s">
        <v>113</v>
      </c>
      <c r="C62" s="33"/>
      <c r="D62" s="34" t="s">
        <v>386</v>
      </c>
      <c r="E62" s="34"/>
      <c r="F62" s="34" t="s">
        <v>387</v>
      </c>
      <c r="G62" s="34"/>
      <c r="H62" s="33" t="s">
        <v>99</v>
      </c>
      <c r="I62" s="39">
        <v>275.1</v>
      </c>
      <c r="J62" s="39"/>
      <c r="K62" s="39">
        <v>25</v>
      </c>
      <c r="L62" s="39">
        <f>ROUND(I62*K62,2)</f>
        <v>6877.5</v>
      </c>
      <c r="M62" s="39">
        <f>汇总表!$E$6</f>
        <v>0</v>
      </c>
      <c r="N62" s="40">
        <f t="shared" si="2"/>
        <v>25</v>
      </c>
      <c r="O62" s="41">
        <f t="shared" si="3"/>
        <v>6877.5</v>
      </c>
    </row>
    <row r="63" s="27" customFormat="1" ht="150.6" customHeight="1" spans="1:15">
      <c r="A63" s="32">
        <v>2</v>
      </c>
      <c r="B63" s="33" t="s">
        <v>388</v>
      </c>
      <c r="C63" s="33"/>
      <c r="D63" s="34" t="s">
        <v>389</v>
      </c>
      <c r="E63" s="34"/>
      <c r="F63" s="34" t="s">
        <v>387</v>
      </c>
      <c r="G63" s="34"/>
      <c r="H63" s="33" t="s">
        <v>99</v>
      </c>
      <c r="I63" s="39">
        <v>35.5</v>
      </c>
      <c r="J63" s="39"/>
      <c r="K63" s="39">
        <v>25</v>
      </c>
      <c r="L63" s="39">
        <f>ROUND(I63*K63,2)</f>
        <v>887.5</v>
      </c>
      <c r="M63" s="39">
        <f>汇总表!$E$6</f>
        <v>0</v>
      </c>
      <c r="N63" s="40">
        <f t="shared" si="2"/>
        <v>25</v>
      </c>
      <c r="O63" s="41">
        <f t="shared" si="3"/>
        <v>887.5</v>
      </c>
    </row>
    <row r="64" s="27" customFormat="1" ht="127.8" customHeight="1" spans="1:15">
      <c r="A64" s="32">
        <v>3</v>
      </c>
      <c r="B64" s="33" t="s">
        <v>390</v>
      </c>
      <c r="C64" s="33"/>
      <c r="D64" s="34" t="s">
        <v>391</v>
      </c>
      <c r="E64" s="34"/>
      <c r="F64" s="34" t="s">
        <v>392</v>
      </c>
      <c r="G64" s="34"/>
      <c r="H64" s="33" t="s">
        <v>99</v>
      </c>
      <c r="I64" s="39">
        <v>256.6</v>
      </c>
      <c r="J64" s="39"/>
      <c r="K64" s="39">
        <v>25</v>
      </c>
      <c r="L64" s="39">
        <f>ROUND(I64*K64,2)</f>
        <v>6415</v>
      </c>
      <c r="M64" s="39">
        <f>汇总表!$E$6</f>
        <v>0</v>
      </c>
      <c r="N64" s="40">
        <f t="shared" si="2"/>
        <v>25</v>
      </c>
      <c r="O64" s="41">
        <f t="shared" si="3"/>
        <v>6415</v>
      </c>
    </row>
    <row r="65" s="27" customFormat="1" ht="13.8" customHeight="1" spans="1:15">
      <c r="A65" s="32"/>
      <c r="B65" s="33" t="s">
        <v>396</v>
      </c>
      <c r="C65" s="33"/>
      <c r="D65" s="34" t="s">
        <v>397</v>
      </c>
      <c r="E65" s="34"/>
      <c r="F65" s="34"/>
      <c r="G65" s="34"/>
      <c r="H65" s="35"/>
      <c r="I65" s="35"/>
      <c r="J65" s="35"/>
      <c r="K65" s="35"/>
      <c r="L65" s="35"/>
      <c r="M65" s="39"/>
      <c r="N65" s="40"/>
      <c r="O65" s="41"/>
    </row>
    <row r="66" s="27" customFormat="1" ht="70.8" customHeight="1" spans="1:15">
      <c r="A66" s="32">
        <v>1</v>
      </c>
      <c r="B66" s="33" t="s">
        <v>398</v>
      </c>
      <c r="C66" s="33"/>
      <c r="D66" s="34" t="s">
        <v>399</v>
      </c>
      <c r="E66" s="34"/>
      <c r="F66" s="34" t="s">
        <v>400</v>
      </c>
      <c r="G66" s="34"/>
      <c r="H66" s="33" t="s">
        <v>99</v>
      </c>
      <c r="I66" s="39">
        <v>108.3</v>
      </c>
      <c r="J66" s="39"/>
      <c r="K66" s="39">
        <v>25.06</v>
      </c>
      <c r="L66" s="39">
        <v>2714</v>
      </c>
      <c r="M66" s="39">
        <f>汇总表!$E$6</f>
        <v>0</v>
      </c>
      <c r="N66" s="40">
        <f t="shared" si="2"/>
        <v>25.06</v>
      </c>
      <c r="O66" s="41">
        <f t="shared" si="3"/>
        <v>2714</v>
      </c>
    </row>
    <row r="67" s="27" customFormat="1" ht="13.8" customHeight="1" spans="1:15">
      <c r="A67" s="32"/>
      <c r="B67" s="33" t="s">
        <v>119</v>
      </c>
      <c r="C67" s="33"/>
      <c r="D67" s="34" t="s">
        <v>120</v>
      </c>
      <c r="E67" s="34"/>
      <c r="F67" s="34"/>
      <c r="G67" s="34"/>
      <c r="H67" s="35"/>
      <c r="I67" s="35"/>
      <c r="J67" s="35"/>
      <c r="K67" s="35"/>
      <c r="L67" s="35"/>
      <c r="M67" s="39"/>
      <c r="N67" s="40"/>
      <c r="O67" s="41"/>
    </row>
    <row r="68" s="27" customFormat="1" ht="127.8" customHeight="1" spans="1:15">
      <c r="A68" s="32">
        <v>1</v>
      </c>
      <c r="B68" s="33" t="s">
        <v>404</v>
      </c>
      <c r="C68" s="33"/>
      <c r="D68" s="34" t="s">
        <v>405</v>
      </c>
      <c r="E68" s="34"/>
      <c r="F68" s="34" t="s">
        <v>406</v>
      </c>
      <c r="G68" s="34"/>
      <c r="H68" s="33" t="s">
        <v>99</v>
      </c>
      <c r="I68" s="39">
        <v>275.1</v>
      </c>
      <c r="J68" s="39"/>
      <c r="K68" s="39">
        <v>20</v>
      </c>
      <c r="L68" s="39">
        <f>ROUND(I68*K68,2)</f>
        <v>5502</v>
      </c>
      <c r="M68" s="39">
        <f>汇总表!$E$6</f>
        <v>0</v>
      </c>
      <c r="N68" s="40">
        <f t="shared" si="2"/>
        <v>20</v>
      </c>
      <c r="O68" s="41">
        <f t="shared" si="3"/>
        <v>5502</v>
      </c>
    </row>
    <row r="69" s="27" customFormat="1" ht="82.2" customHeight="1" spans="1:15">
      <c r="A69" s="32">
        <v>2</v>
      </c>
      <c r="B69" s="33" t="s">
        <v>121</v>
      </c>
      <c r="C69" s="33"/>
      <c r="D69" s="34" t="s">
        <v>712</v>
      </c>
      <c r="E69" s="34"/>
      <c r="F69" s="34" t="s">
        <v>713</v>
      </c>
      <c r="G69" s="34"/>
      <c r="H69" s="33" t="s">
        <v>99</v>
      </c>
      <c r="I69" s="39">
        <v>256.6</v>
      </c>
      <c r="J69" s="39"/>
      <c r="K69" s="39">
        <v>50</v>
      </c>
      <c r="L69" s="39">
        <f>ROUND(I69*K69,2)</f>
        <v>12830</v>
      </c>
      <c r="M69" s="39">
        <f>汇总表!$E$6</f>
        <v>0</v>
      </c>
      <c r="N69" s="40">
        <f t="shared" si="2"/>
        <v>50</v>
      </c>
      <c r="O69" s="41">
        <f t="shared" si="3"/>
        <v>12830</v>
      </c>
    </row>
    <row r="70" s="27" customFormat="1" ht="82.2" customHeight="1" spans="1:15">
      <c r="A70" s="32">
        <v>3</v>
      </c>
      <c r="B70" s="33" t="s">
        <v>714</v>
      </c>
      <c r="C70" s="33"/>
      <c r="D70" s="34" t="s">
        <v>715</v>
      </c>
      <c r="E70" s="34"/>
      <c r="F70" s="34" t="s">
        <v>716</v>
      </c>
      <c r="G70" s="34"/>
      <c r="H70" s="33" t="s">
        <v>99</v>
      </c>
      <c r="I70" s="39">
        <v>18.45</v>
      </c>
      <c r="J70" s="39"/>
      <c r="K70" s="39">
        <v>50</v>
      </c>
      <c r="L70" s="39">
        <f>ROUND(I70*K70,2)</f>
        <v>922.5</v>
      </c>
      <c r="M70" s="39">
        <f>汇总表!$E$6</f>
        <v>0</v>
      </c>
      <c r="N70" s="40">
        <f t="shared" si="2"/>
        <v>50</v>
      </c>
      <c r="O70" s="41">
        <f t="shared" si="3"/>
        <v>922.5</v>
      </c>
    </row>
    <row r="71" s="27" customFormat="1" ht="105" customHeight="1" spans="1:15">
      <c r="A71" s="32">
        <v>4</v>
      </c>
      <c r="B71" s="33" t="s">
        <v>407</v>
      </c>
      <c r="C71" s="33"/>
      <c r="D71" s="34" t="s">
        <v>408</v>
      </c>
      <c r="E71" s="34"/>
      <c r="F71" s="34" t="s">
        <v>409</v>
      </c>
      <c r="G71" s="34"/>
      <c r="H71" s="33" t="s">
        <v>99</v>
      </c>
      <c r="I71" s="39">
        <v>108.3</v>
      </c>
      <c r="J71" s="39"/>
      <c r="K71" s="39">
        <v>30</v>
      </c>
      <c r="L71" s="39">
        <f>ROUND(K71*I71,2)</f>
        <v>3249</v>
      </c>
      <c r="M71" s="39">
        <f>汇总表!$E$6</f>
        <v>0</v>
      </c>
      <c r="N71" s="40">
        <f t="shared" ref="N71:N95" si="4">ROUND((100-M71)*K71/100,2)</f>
        <v>30</v>
      </c>
      <c r="O71" s="41">
        <f t="shared" ref="O71:O95" si="5">ROUND(I71*N71,2)</f>
        <v>3249</v>
      </c>
    </row>
    <row r="72" s="27" customFormat="1" ht="13.8" customHeight="1" spans="1:15">
      <c r="A72" s="32"/>
      <c r="B72" s="33" t="s">
        <v>138</v>
      </c>
      <c r="C72" s="33"/>
      <c r="D72" s="34" t="s">
        <v>139</v>
      </c>
      <c r="E72" s="34"/>
      <c r="F72" s="34"/>
      <c r="G72" s="34"/>
      <c r="H72" s="35"/>
      <c r="I72" s="35"/>
      <c r="J72" s="35"/>
      <c r="K72" s="35"/>
      <c r="L72" s="35"/>
      <c r="M72" s="39"/>
      <c r="N72" s="40"/>
      <c r="O72" s="41"/>
    </row>
    <row r="73" s="27" customFormat="1" ht="116.4" customHeight="1" spans="1:15">
      <c r="A73" s="32">
        <v>1</v>
      </c>
      <c r="B73" s="33" t="s">
        <v>140</v>
      </c>
      <c r="C73" s="33"/>
      <c r="D73" s="34" t="s">
        <v>141</v>
      </c>
      <c r="E73" s="34"/>
      <c r="F73" s="34" t="s">
        <v>717</v>
      </c>
      <c r="G73" s="34"/>
      <c r="H73" s="33" t="s">
        <v>99</v>
      </c>
      <c r="I73" s="39">
        <v>96.94</v>
      </c>
      <c r="J73" s="39"/>
      <c r="K73" s="39">
        <v>28.65</v>
      </c>
      <c r="L73" s="39">
        <v>2777.33</v>
      </c>
      <c r="M73" s="39">
        <f>汇总表!$E$6</f>
        <v>0</v>
      </c>
      <c r="N73" s="40">
        <f t="shared" si="4"/>
        <v>28.65</v>
      </c>
      <c r="O73" s="41">
        <f t="shared" si="5"/>
        <v>2777.33</v>
      </c>
    </row>
    <row r="74" s="27" customFormat="1" ht="116.4" customHeight="1" spans="1:15">
      <c r="A74" s="32">
        <v>2</v>
      </c>
      <c r="B74" s="33" t="s">
        <v>143</v>
      </c>
      <c r="C74" s="33"/>
      <c r="D74" s="34" t="s">
        <v>144</v>
      </c>
      <c r="E74" s="34"/>
      <c r="F74" s="34" t="s">
        <v>718</v>
      </c>
      <c r="G74" s="34"/>
      <c r="H74" s="33" t="s">
        <v>99</v>
      </c>
      <c r="I74" s="39">
        <v>96.94</v>
      </c>
      <c r="J74" s="39"/>
      <c r="K74" s="39">
        <v>35.46</v>
      </c>
      <c r="L74" s="39">
        <v>3437.49</v>
      </c>
      <c r="M74" s="39">
        <f>汇总表!$E$6</f>
        <v>0</v>
      </c>
      <c r="N74" s="40">
        <f t="shared" si="4"/>
        <v>35.46</v>
      </c>
      <c r="O74" s="41">
        <f t="shared" si="5"/>
        <v>3437.49</v>
      </c>
    </row>
    <row r="75" s="27" customFormat="1" ht="13.8" customHeight="1" spans="1:15">
      <c r="A75" s="32"/>
      <c r="B75" s="33" t="s">
        <v>414</v>
      </c>
      <c r="C75" s="33"/>
      <c r="D75" s="34" t="s">
        <v>415</v>
      </c>
      <c r="E75" s="34"/>
      <c r="F75" s="34"/>
      <c r="G75" s="34"/>
      <c r="H75" s="35"/>
      <c r="I75" s="35"/>
      <c r="J75" s="35"/>
      <c r="K75" s="35"/>
      <c r="L75" s="35"/>
      <c r="M75" s="39"/>
      <c r="N75" s="40"/>
      <c r="O75" s="41"/>
    </row>
    <row r="76" s="27" customFormat="1" ht="105" customHeight="1" spans="1:15">
      <c r="A76" s="32">
        <v>1</v>
      </c>
      <c r="B76" s="33" t="s">
        <v>416</v>
      </c>
      <c r="C76" s="33"/>
      <c r="D76" s="34" t="s">
        <v>417</v>
      </c>
      <c r="E76" s="34"/>
      <c r="F76" s="34" t="s">
        <v>418</v>
      </c>
      <c r="G76" s="34"/>
      <c r="H76" s="33" t="s">
        <v>38</v>
      </c>
      <c r="I76" s="39">
        <v>9.23</v>
      </c>
      <c r="J76" s="39"/>
      <c r="K76" s="39">
        <v>41.24</v>
      </c>
      <c r="L76" s="39">
        <v>380.65</v>
      </c>
      <c r="M76" s="39">
        <f>汇总表!$E$6</f>
        <v>0</v>
      </c>
      <c r="N76" s="40">
        <f t="shared" si="4"/>
        <v>41.24</v>
      </c>
      <c r="O76" s="41">
        <f t="shared" si="5"/>
        <v>380.65</v>
      </c>
    </row>
    <row r="77" s="27" customFormat="1" ht="13.8" customHeight="1" spans="1:15">
      <c r="A77" s="32"/>
      <c r="B77" s="33" t="s">
        <v>150</v>
      </c>
      <c r="C77" s="33"/>
      <c r="D77" s="34" t="s">
        <v>151</v>
      </c>
      <c r="E77" s="34"/>
      <c r="F77" s="34"/>
      <c r="G77" s="34"/>
      <c r="H77" s="35"/>
      <c r="I77" s="35"/>
      <c r="J77" s="35"/>
      <c r="K77" s="35"/>
      <c r="L77" s="35"/>
      <c r="M77" s="39"/>
      <c r="N77" s="40"/>
      <c r="O77" s="41"/>
    </row>
    <row r="78" s="27" customFormat="1" ht="105" customHeight="1" spans="1:15">
      <c r="A78" s="32">
        <v>1</v>
      </c>
      <c r="B78" s="33" t="s">
        <v>152</v>
      </c>
      <c r="C78" s="33"/>
      <c r="D78" s="34" t="s">
        <v>719</v>
      </c>
      <c r="E78" s="34"/>
      <c r="F78" s="34" t="s">
        <v>720</v>
      </c>
      <c r="G78" s="34"/>
      <c r="H78" s="33" t="s">
        <v>155</v>
      </c>
      <c r="I78" s="39">
        <v>1</v>
      </c>
      <c r="J78" s="39"/>
      <c r="K78" s="39">
        <v>2000</v>
      </c>
      <c r="L78" s="39">
        <f>ROUND(I78*K78,2)</f>
        <v>2000</v>
      </c>
      <c r="M78" s="39">
        <f>汇总表!$E$6</f>
        <v>0</v>
      </c>
      <c r="N78" s="40">
        <f t="shared" si="4"/>
        <v>2000</v>
      </c>
      <c r="O78" s="41">
        <f t="shared" si="5"/>
        <v>2000</v>
      </c>
    </row>
    <row r="79" s="27" customFormat="1" ht="93.6" customHeight="1" spans="1:15">
      <c r="A79" s="32">
        <v>2</v>
      </c>
      <c r="B79" s="33" t="s">
        <v>166</v>
      </c>
      <c r="C79" s="33"/>
      <c r="D79" s="34" t="s">
        <v>721</v>
      </c>
      <c r="E79" s="34"/>
      <c r="F79" s="34" t="s">
        <v>722</v>
      </c>
      <c r="G79" s="34"/>
      <c r="H79" s="33" t="s">
        <v>42</v>
      </c>
      <c r="I79" s="39">
        <v>100</v>
      </c>
      <c r="J79" s="39"/>
      <c r="K79" s="39">
        <v>22</v>
      </c>
      <c r="L79" s="39">
        <f>ROUND(I79*K79,2)</f>
        <v>2200</v>
      </c>
      <c r="M79" s="39">
        <f>汇总表!$E$6</f>
        <v>0</v>
      </c>
      <c r="N79" s="40">
        <f t="shared" si="4"/>
        <v>22</v>
      </c>
      <c r="O79" s="41">
        <f t="shared" si="5"/>
        <v>2200</v>
      </c>
    </row>
    <row r="80" s="27" customFormat="1" ht="82.2" customHeight="1" spans="1:15">
      <c r="A80" s="32">
        <v>3</v>
      </c>
      <c r="B80" s="33" t="s">
        <v>589</v>
      </c>
      <c r="C80" s="33"/>
      <c r="D80" s="34" t="s">
        <v>723</v>
      </c>
      <c r="E80" s="34"/>
      <c r="F80" s="34" t="s">
        <v>724</v>
      </c>
      <c r="G80" s="34"/>
      <c r="H80" s="33" t="s">
        <v>162</v>
      </c>
      <c r="I80" s="39">
        <v>6</v>
      </c>
      <c r="J80" s="39"/>
      <c r="K80" s="39">
        <v>160</v>
      </c>
      <c r="L80" s="39">
        <f>ROUND(I80*K80,2)</f>
        <v>960</v>
      </c>
      <c r="M80" s="39">
        <f>汇总表!$E$6</f>
        <v>0</v>
      </c>
      <c r="N80" s="40">
        <f t="shared" si="4"/>
        <v>160</v>
      </c>
      <c r="O80" s="41">
        <f t="shared" si="5"/>
        <v>960</v>
      </c>
    </row>
    <row r="81" s="27" customFormat="1" ht="59.4" customHeight="1" spans="1:15">
      <c r="A81" s="32">
        <v>4</v>
      </c>
      <c r="B81" s="33" t="s">
        <v>159</v>
      </c>
      <c r="C81" s="33"/>
      <c r="D81" s="34" t="s">
        <v>725</v>
      </c>
      <c r="E81" s="34"/>
      <c r="F81" s="34" t="s">
        <v>726</v>
      </c>
      <c r="G81" s="34"/>
      <c r="H81" s="33" t="s">
        <v>162</v>
      </c>
      <c r="I81" s="39">
        <v>1</v>
      </c>
      <c r="J81" s="39"/>
      <c r="K81" s="39">
        <v>130</v>
      </c>
      <c r="L81" s="39">
        <f>ROUND(I81*K81,2)</f>
        <v>130</v>
      </c>
      <c r="M81" s="39">
        <f>汇总表!$E$6</f>
        <v>0</v>
      </c>
      <c r="N81" s="40">
        <f t="shared" si="4"/>
        <v>130</v>
      </c>
      <c r="O81" s="41">
        <f t="shared" si="5"/>
        <v>130</v>
      </c>
    </row>
    <row r="82" s="27" customFormat="1" ht="82.2" customHeight="1" spans="1:15">
      <c r="A82" s="32">
        <v>5</v>
      </c>
      <c r="B82" s="33" t="s">
        <v>727</v>
      </c>
      <c r="C82" s="33"/>
      <c r="D82" s="34" t="s">
        <v>728</v>
      </c>
      <c r="E82" s="34"/>
      <c r="F82" s="34" t="s">
        <v>729</v>
      </c>
      <c r="G82" s="34"/>
      <c r="H82" s="33" t="s">
        <v>83</v>
      </c>
      <c r="I82" s="39">
        <v>1</v>
      </c>
      <c r="J82" s="39"/>
      <c r="K82" s="39">
        <v>26.62</v>
      </c>
      <c r="L82" s="39">
        <v>26.62</v>
      </c>
      <c r="M82" s="39">
        <f>汇总表!$E$6</f>
        <v>0</v>
      </c>
      <c r="N82" s="40">
        <f t="shared" si="4"/>
        <v>26.62</v>
      </c>
      <c r="O82" s="41">
        <f t="shared" si="5"/>
        <v>26.62</v>
      </c>
    </row>
    <row r="83" s="27" customFormat="1" ht="82.2" customHeight="1" spans="1:15">
      <c r="A83" s="32">
        <v>6</v>
      </c>
      <c r="B83" s="33" t="s">
        <v>610</v>
      </c>
      <c r="C83" s="33"/>
      <c r="D83" s="34" t="s">
        <v>614</v>
      </c>
      <c r="E83" s="34"/>
      <c r="F83" s="34" t="s">
        <v>615</v>
      </c>
      <c r="G83" s="34"/>
      <c r="H83" s="33" t="s">
        <v>83</v>
      </c>
      <c r="I83" s="39">
        <v>2</v>
      </c>
      <c r="J83" s="39"/>
      <c r="K83" s="39">
        <v>25.63</v>
      </c>
      <c r="L83" s="39">
        <v>51.26</v>
      </c>
      <c r="M83" s="39">
        <f>汇总表!$E$6</f>
        <v>0</v>
      </c>
      <c r="N83" s="40">
        <f t="shared" si="4"/>
        <v>25.63</v>
      </c>
      <c r="O83" s="41">
        <f t="shared" si="5"/>
        <v>51.26</v>
      </c>
    </row>
    <row r="84" s="27" customFormat="1" ht="82.2" customHeight="1" spans="1:15">
      <c r="A84" s="32">
        <v>7</v>
      </c>
      <c r="B84" s="33" t="s">
        <v>601</v>
      </c>
      <c r="C84" s="33"/>
      <c r="D84" s="34" t="s">
        <v>602</v>
      </c>
      <c r="E84" s="34"/>
      <c r="F84" s="34" t="s">
        <v>603</v>
      </c>
      <c r="G84" s="34"/>
      <c r="H84" s="33" t="s">
        <v>83</v>
      </c>
      <c r="I84" s="39">
        <v>4</v>
      </c>
      <c r="J84" s="39"/>
      <c r="K84" s="39">
        <v>26.45</v>
      </c>
      <c r="L84" s="39">
        <v>105.8</v>
      </c>
      <c r="M84" s="39">
        <f>汇总表!$E$6</f>
        <v>0</v>
      </c>
      <c r="N84" s="40">
        <f t="shared" si="4"/>
        <v>26.45</v>
      </c>
      <c r="O84" s="41">
        <f t="shared" si="5"/>
        <v>105.8</v>
      </c>
    </row>
    <row r="85" s="27" customFormat="1" ht="82.2" customHeight="1" spans="1:15">
      <c r="A85" s="32">
        <v>8</v>
      </c>
      <c r="B85" s="33" t="s">
        <v>730</v>
      </c>
      <c r="C85" s="33"/>
      <c r="D85" s="34" t="s">
        <v>164</v>
      </c>
      <c r="E85" s="34"/>
      <c r="F85" s="34" t="s">
        <v>619</v>
      </c>
      <c r="G85" s="34"/>
      <c r="H85" s="33" t="s">
        <v>83</v>
      </c>
      <c r="I85" s="39">
        <v>7</v>
      </c>
      <c r="J85" s="39"/>
      <c r="K85" s="39">
        <v>7</v>
      </c>
      <c r="L85" s="39">
        <f>ROUND(I85*K85,2)</f>
        <v>49</v>
      </c>
      <c r="M85" s="39">
        <f>汇总表!$E$6</f>
        <v>0</v>
      </c>
      <c r="N85" s="40">
        <f t="shared" si="4"/>
        <v>7</v>
      </c>
      <c r="O85" s="41">
        <f t="shared" si="5"/>
        <v>49</v>
      </c>
    </row>
    <row r="86" s="27" customFormat="1" ht="82.2" customHeight="1" spans="1:15">
      <c r="A86" s="32">
        <v>9</v>
      </c>
      <c r="B86" s="33" t="s">
        <v>674</v>
      </c>
      <c r="C86" s="33"/>
      <c r="D86" s="34" t="s">
        <v>621</v>
      </c>
      <c r="E86" s="34"/>
      <c r="F86" s="34" t="s">
        <v>622</v>
      </c>
      <c r="G86" s="34"/>
      <c r="H86" s="33" t="s">
        <v>83</v>
      </c>
      <c r="I86" s="39">
        <v>7</v>
      </c>
      <c r="J86" s="39"/>
      <c r="K86" s="39">
        <v>8.81</v>
      </c>
      <c r="L86" s="39">
        <v>61.67</v>
      </c>
      <c r="M86" s="39">
        <f>汇总表!$E$6</f>
        <v>0</v>
      </c>
      <c r="N86" s="40">
        <f t="shared" si="4"/>
        <v>8.81</v>
      </c>
      <c r="O86" s="41">
        <f t="shared" si="5"/>
        <v>61.67</v>
      </c>
    </row>
    <row r="87" s="27" customFormat="1" ht="82.2" customHeight="1" spans="1:15">
      <c r="A87" s="32">
        <v>10</v>
      </c>
      <c r="B87" s="33" t="s">
        <v>181</v>
      </c>
      <c r="C87" s="33"/>
      <c r="D87" s="34" t="s">
        <v>182</v>
      </c>
      <c r="E87" s="34"/>
      <c r="F87" s="34" t="s">
        <v>183</v>
      </c>
      <c r="G87" s="34"/>
      <c r="H87" s="33" t="s">
        <v>42</v>
      </c>
      <c r="I87" s="39">
        <v>420</v>
      </c>
      <c r="J87" s="39"/>
      <c r="K87" s="39">
        <v>6</v>
      </c>
      <c r="L87" s="39">
        <f>ROUND(I87*K87,2)</f>
        <v>2520</v>
      </c>
      <c r="M87" s="39">
        <f>汇总表!$E$6</f>
        <v>0</v>
      </c>
      <c r="N87" s="40">
        <f t="shared" si="4"/>
        <v>6</v>
      </c>
      <c r="O87" s="41">
        <f t="shared" si="5"/>
        <v>2520</v>
      </c>
    </row>
    <row r="88" s="27" customFormat="1" ht="13.8" customHeight="1" spans="1:15">
      <c r="A88" s="32"/>
      <c r="B88" s="33"/>
      <c r="C88" s="33"/>
      <c r="D88" s="34" t="s">
        <v>184</v>
      </c>
      <c r="E88" s="34"/>
      <c r="F88" s="34"/>
      <c r="G88" s="34"/>
      <c r="H88" s="35"/>
      <c r="I88" s="35"/>
      <c r="J88" s="35"/>
      <c r="K88" s="35"/>
      <c r="L88" s="35"/>
      <c r="M88" s="39"/>
      <c r="N88" s="40"/>
      <c r="O88" s="41"/>
    </row>
    <row r="89" s="27" customFormat="1" ht="105" customHeight="1" spans="1:15">
      <c r="A89" s="32">
        <v>1</v>
      </c>
      <c r="B89" s="33" t="s">
        <v>185</v>
      </c>
      <c r="C89" s="33"/>
      <c r="D89" s="34" t="s">
        <v>186</v>
      </c>
      <c r="E89" s="34"/>
      <c r="F89" s="34" t="s">
        <v>187</v>
      </c>
      <c r="G89" s="34"/>
      <c r="H89" s="33" t="s">
        <v>42</v>
      </c>
      <c r="I89" s="39">
        <v>47.87</v>
      </c>
      <c r="J89" s="39"/>
      <c r="K89" s="39">
        <v>22</v>
      </c>
      <c r="L89" s="39">
        <f>ROUND(I89*K89,2)</f>
        <v>1053.14</v>
      </c>
      <c r="M89" s="39">
        <f>汇总表!$E$6</f>
        <v>0</v>
      </c>
      <c r="N89" s="40">
        <f t="shared" si="4"/>
        <v>22</v>
      </c>
      <c r="O89" s="41">
        <f t="shared" si="5"/>
        <v>1053.14</v>
      </c>
    </row>
    <row r="90" s="27" customFormat="1" ht="105" customHeight="1" spans="1:15">
      <c r="A90" s="32">
        <v>2</v>
      </c>
      <c r="B90" s="33" t="s">
        <v>188</v>
      </c>
      <c r="C90" s="33"/>
      <c r="D90" s="34" t="s">
        <v>189</v>
      </c>
      <c r="E90" s="34"/>
      <c r="F90" s="34" t="s">
        <v>190</v>
      </c>
      <c r="G90" s="34"/>
      <c r="H90" s="33" t="s">
        <v>42</v>
      </c>
      <c r="I90" s="39">
        <v>26</v>
      </c>
      <c r="J90" s="39"/>
      <c r="K90" s="39">
        <v>10</v>
      </c>
      <c r="L90" s="39">
        <f>ROUND(I90*K90,2)</f>
        <v>260</v>
      </c>
      <c r="M90" s="39">
        <f>汇总表!$E$6</f>
        <v>0</v>
      </c>
      <c r="N90" s="40">
        <f t="shared" si="4"/>
        <v>10</v>
      </c>
      <c r="O90" s="41">
        <f t="shared" si="5"/>
        <v>260</v>
      </c>
    </row>
    <row r="91" s="27" customFormat="1" ht="116.4" customHeight="1" spans="1:15">
      <c r="A91" s="32">
        <v>3</v>
      </c>
      <c r="B91" s="33" t="s">
        <v>191</v>
      </c>
      <c r="C91" s="33"/>
      <c r="D91" s="34" t="s">
        <v>192</v>
      </c>
      <c r="E91" s="34"/>
      <c r="F91" s="34" t="s">
        <v>193</v>
      </c>
      <c r="G91" s="34"/>
      <c r="H91" s="33" t="s">
        <v>42</v>
      </c>
      <c r="I91" s="39">
        <v>53.7</v>
      </c>
      <c r="J91" s="39"/>
      <c r="K91" s="39">
        <v>20</v>
      </c>
      <c r="L91" s="39">
        <f>ROUND(I91*K91,2)</f>
        <v>1074</v>
      </c>
      <c r="M91" s="39">
        <f>汇总表!$E$6</f>
        <v>0</v>
      </c>
      <c r="N91" s="40">
        <f t="shared" si="4"/>
        <v>20</v>
      </c>
      <c r="O91" s="41">
        <f t="shared" si="5"/>
        <v>1074</v>
      </c>
    </row>
    <row r="92" s="27" customFormat="1" ht="70.8" customHeight="1" spans="1:15">
      <c r="A92" s="32">
        <v>4</v>
      </c>
      <c r="B92" s="33" t="s">
        <v>194</v>
      </c>
      <c r="C92" s="33"/>
      <c r="D92" s="34" t="s">
        <v>195</v>
      </c>
      <c r="E92" s="34"/>
      <c r="F92" s="34" t="s">
        <v>196</v>
      </c>
      <c r="G92" s="34"/>
      <c r="H92" s="33" t="s">
        <v>197</v>
      </c>
      <c r="I92" s="39">
        <v>2</v>
      </c>
      <c r="J92" s="39"/>
      <c r="K92" s="39">
        <v>53.9</v>
      </c>
      <c r="L92" s="39">
        <v>107.8</v>
      </c>
      <c r="M92" s="39">
        <f>汇总表!$E$6</f>
        <v>0</v>
      </c>
      <c r="N92" s="40">
        <f t="shared" si="4"/>
        <v>53.9</v>
      </c>
      <c r="O92" s="41">
        <f t="shared" si="5"/>
        <v>107.8</v>
      </c>
    </row>
    <row r="93" s="27" customFormat="1" ht="70.8" customHeight="1" spans="1:15">
      <c r="A93" s="32">
        <v>5</v>
      </c>
      <c r="B93" s="33" t="s">
        <v>198</v>
      </c>
      <c r="C93" s="33"/>
      <c r="D93" s="34" t="s">
        <v>199</v>
      </c>
      <c r="E93" s="34"/>
      <c r="F93" s="34" t="s">
        <v>200</v>
      </c>
      <c r="G93" s="34"/>
      <c r="H93" s="33" t="s">
        <v>155</v>
      </c>
      <c r="I93" s="39">
        <v>1</v>
      </c>
      <c r="J93" s="39"/>
      <c r="K93" s="39">
        <v>200</v>
      </c>
      <c r="L93" s="39">
        <f>ROUND(I93*K93,2)</f>
        <v>200</v>
      </c>
      <c r="M93" s="39">
        <f>汇总表!$E$6</f>
        <v>0</v>
      </c>
      <c r="N93" s="40">
        <f t="shared" si="4"/>
        <v>200</v>
      </c>
      <c r="O93" s="41">
        <f t="shared" si="5"/>
        <v>200</v>
      </c>
    </row>
    <row r="94" s="27" customFormat="1" ht="82.2" customHeight="1" spans="1:15">
      <c r="A94" s="32">
        <v>6</v>
      </c>
      <c r="B94" s="33" t="s">
        <v>201</v>
      </c>
      <c r="C94" s="33"/>
      <c r="D94" s="34" t="s">
        <v>202</v>
      </c>
      <c r="E94" s="34"/>
      <c r="F94" s="34" t="s">
        <v>203</v>
      </c>
      <c r="G94" s="34"/>
      <c r="H94" s="33" t="s">
        <v>204</v>
      </c>
      <c r="I94" s="39">
        <v>4</v>
      </c>
      <c r="J94" s="39"/>
      <c r="K94" s="39">
        <v>62.4</v>
      </c>
      <c r="L94" s="39">
        <v>249.6</v>
      </c>
      <c r="M94" s="39">
        <f>汇总表!$E$6</f>
        <v>0</v>
      </c>
      <c r="N94" s="40">
        <f t="shared" si="4"/>
        <v>62.4</v>
      </c>
      <c r="O94" s="41">
        <f t="shared" si="5"/>
        <v>249.6</v>
      </c>
    </row>
    <row r="95" s="27" customFormat="1" ht="48" customHeight="1" spans="1:15">
      <c r="A95" s="32">
        <v>7</v>
      </c>
      <c r="B95" s="33" t="s">
        <v>205</v>
      </c>
      <c r="C95" s="33"/>
      <c r="D95" s="34" t="s">
        <v>206</v>
      </c>
      <c r="E95" s="34"/>
      <c r="F95" s="34" t="s">
        <v>207</v>
      </c>
      <c r="G95" s="34"/>
      <c r="H95" s="33" t="s">
        <v>208</v>
      </c>
      <c r="I95" s="39">
        <v>1</v>
      </c>
      <c r="J95" s="39"/>
      <c r="K95" s="39">
        <v>500</v>
      </c>
      <c r="L95" s="39">
        <f>ROUND(I95*K95,2)</f>
        <v>500</v>
      </c>
      <c r="M95" s="39">
        <f>汇总表!$E$6</f>
        <v>0</v>
      </c>
      <c r="N95" s="40">
        <f t="shared" si="4"/>
        <v>500</v>
      </c>
      <c r="O95" s="41">
        <f t="shared" si="5"/>
        <v>500</v>
      </c>
    </row>
    <row r="96" s="27" customFormat="1" ht="13.8" customHeight="1" spans="1:15">
      <c r="A96" s="42" t="s">
        <v>209</v>
      </c>
      <c r="B96" s="43"/>
      <c r="C96" s="43"/>
      <c r="D96" s="43"/>
      <c r="E96" s="43"/>
      <c r="F96" s="43"/>
      <c r="G96" s="43"/>
      <c r="H96" s="43"/>
      <c r="I96" s="43"/>
      <c r="J96" s="43"/>
      <c r="K96" s="43"/>
      <c r="L96" s="44">
        <f>SUM(L6:L95)</f>
        <v>200497.43</v>
      </c>
      <c r="M96" s="44"/>
      <c r="N96" s="45"/>
      <c r="O96" s="46">
        <f>SUM(O6:O95)</f>
        <v>200497.43</v>
      </c>
    </row>
  </sheetData>
  <sheetProtection password="E613" sheet="1" objects="1"/>
  <mergeCells count="362">
    <mergeCell ref="A1:O1"/>
    <mergeCell ref="A2:F2"/>
    <mergeCell ref="G2:I2"/>
    <mergeCell ref="J2:N2"/>
    <mergeCell ref="K3:L3"/>
    <mergeCell ref="M3:O3"/>
    <mergeCell ref="B5:C5"/>
    <mergeCell ref="D5:G5"/>
    <mergeCell ref="I5:J5"/>
    <mergeCell ref="B6:C6"/>
    <mergeCell ref="D6:E6"/>
    <mergeCell ref="F6:G6"/>
    <mergeCell ref="I6:J6"/>
    <mergeCell ref="B7:C7"/>
    <mergeCell ref="D7:E7"/>
    <mergeCell ref="F7:G7"/>
    <mergeCell ref="I7:J7"/>
    <mergeCell ref="B8:C8"/>
    <mergeCell ref="D8:E8"/>
    <mergeCell ref="F8:G8"/>
    <mergeCell ref="I8:J8"/>
    <mergeCell ref="B9:C9"/>
    <mergeCell ref="D9:E9"/>
    <mergeCell ref="F9:G9"/>
    <mergeCell ref="I9:J9"/>
    <mergeCell ref="B10:C10"/>
    <mergeCell ref="D10:E10"/>
    <mergeCell ref="F10:G10"/>
    <mergeCell ref="I10:J10"/>
    <mergeCell ref="B11:C11"/>
    <mergeCell ref="D11:E11"/>
    <mergeCell ref="F11:G11"/>
    <mergeCell ref="I11:J11"/>
    <mergeCell ref="B12:C12"/>
    <mergeCell ref="D12:G12"/>
    <mergeCell ref="I12:J12"/>
    <mergeCell ref="B13:C13"/>
    <mergeCell ref="D13:E13"/>
    <mergeCell ref="F13:G13"/>
    <mergeCell ref="I13:J13"/>
    <mergeCell ref="B14:C14"/>
    <mergeCell ref="D14:E14"/>
    <mergeCell ref="F14:G14"/>
    <mergeCell ref="I14:J14"/>
    <mergeCell ref="B15:C15"/>
    <mergeCell ref="D15:E15"/>
    <mergeCell ref="F15:G15"/>
    <mergeCell ref="I15:J15"/>
    <mergeCell ref="B16:C16"/>
    <mergeCell ref="D16:E16"/>
    <mergeCell ref="F16:G16"/>
    <mergeCell ref="I16:J16"/>
    <mergeCell ref="B17:C17"/>
    <mergeCell ref="D17:G17"/>
    <mergeCell ref="I17:J17"/>
    <mergeCell ref="B18:C18"/>
    <mergeCell ref="D18:E18"/>
    <mergeCell ref="F18:G18"/>
    <mergeCell ref="I18:J18"/>
    <mergeCell ref="B19:C19"/>
    <mergeCell ref="D19:E19"/>
    <mergeCell ref="F19:G19"/>
    <mergeCell ref="I19:J19"/>
    <mergeCell ref="B20:C20"/>
    <mergeCell ref="D20:E20"/>
    <mergeCell ref="F20:G20"/>
    <mergeCell ref="I20:J20"/>
    <mergeCell ref="B21:C21"/>
    <mergeCell ref="D21:E21"/>
    <mergeCell ref="F21:G21"/>
    <mergeCell ref="I21:J21"/>
    <mergeCell ref="B22:C22"/>
    <mergeCell ref="D22:E22"/>
    <mergeCell ref="F22:G22"/>
    <mergeCell ref="I22:J22"/>
    <mergeCell ref="B23:C23"/>
    <mergeCell ref="D23:E23"/>
    <mergeCell ref="F23:G23"/>
    <mergeCell ref="I23:J23"/>
    <mergeCell ref="B24:C24"/>
    <mergeCell ref="D24:E24"/>
    <mergeCell ref="F24:G24"/>
    <mergeCell ref="I24:J24"/>
    <mergeCell ref="B25:C25"/>
    <mergeCell ref="D25:E25"/>
    <mergeCell ref="F25:G25"/>
    <mergeCell ref="I25:J25"/>
    <mergeCell ref="B26:C26"/>
    <mergeCell ref="D26:E26"/>
    <mergeCell ref="F26:G26"/>
    <mergeCell ref="I26:J26"/>
    <mergeCell ref="B27:C27"/>
    <mergeCell ref="D27:E27"/>
    <mergeCell ref="F27:G27"/>
    <mergeCell ref="I27:J27"/>
    <mergeCell ref="B28:C28"/>
    <mergeCell ref="D28:E28"/>
    <mergeCell ref="F28:G28"/>
    <mergeCell ref="I28:J28"/>
    <mergeCell ref="B29:C29"/>
    <mergeCell ref="D29:E29"/>
    <mergeCell ref="F29:G29"/>
    <mergeCell ref="I29:J29"/>
    <mergeCell ref="B30:C30"/>
    <mergeCell ref="D30:E30"/>
    <mergeCell ref="F30:G30"/>
    <mergeCell ref="I30:J30"/>
    <mergeCell ref="B31:C31"/>
    <mergeCell ref="D31:E31"/>
    <mergeCell ref="F31:G31"/>
    <mergeCell ref="I31:J31"/>
    <mergeCell ref="B32:C32"/>
    <mergeCell ref="D32:E32"/>
    <mergeCell ref="F32:G32"/>
    <mergeCell ref="I32:J32"/>
    <mergeCell ref="B33:C33"/>
    <mergeCell ref="D33:E33"/>
    <mergeCell ref="F33:G33"/>
    <mergeCell ref="I33:J33"/>
    <mergeCell ref="B34:C34"/>
    <mergeCell ref="D34:E34"/>
    <mergeCell ref="F34:G34"/>
    <mergeCell ref="I34:J34"/>
    <mergeCell ref="B35:C35"/>
    <mergeCell ref="D35:E35"/>
    <mergeCell ref="F35:G35"/>
    <mergeCell ref="I35:J35"/>
    <mergeCell ref="B36:C36"/>
    <mergeCell ref="D36:E36"/>
    <mergeCell ref="F36:G36"/>
    <mergeCell ref="I36:J36"/>
    <mergeCell ref="B37:C37"/>
    <mergeCell ref="D37:E37"/>
    <mergeCell ref="F37:G37"/>
    <mergeCell ref="I37:J37"/>
    <mergeCell ref="B38:C38"/>
    <mergeCell ref="D38:E38"/>
    <mergeCell ref="F38:G38"/>
    <mergeCell ref="I38:J38"/>
    <mergeCell ref="B39:C39"/>
    <mergeCell ref="D39:E39"/>
    <mergeCell ref="F39:G39"/>
    <mergeCell ref="I39:J39"/>
    <mergeCell ref="B40:C40"/>
    <mergeCell ref="D40:G40"/>
    <mergeCell ref="I40:J40"/>
    <mergeCell ref="B41:C41"/>
    <mergeCell ref="D41:E41"/>
    <mergeCell ref="F41:G41"/>
    <mergeCell ref="I41:J41"/>
    <mergeCell ref="B42:C42"/>
    <mergeCell ref="D42:E42"/>
    <mergeCell ref="F42:G42"/>
    <mergeCell ref="I42:J42"/>
    <mergeCell ref="B43:C43"/>
    <mergeCell ref="D43:E43"/>
    <mergeCell ref="F43:G43"/>
    <mergeCell ref="I43:J43"/>
    <mergeCell ref="B44:C44"/>
    <mergeCell ref="D44:G44"/>
    <mergeCell ref="I44:J44"/>
    <mergeCell ref="B45:C45"/>
    <mergeCell ref="D45:E45"/>
    <mergeCell ref="F45:G45"/>
    <mergeCell ref="I45:J45"/>
    <mergeCell ref="B46:C46"/>
    <mergeCell ref="D46:E46"/>
    <mergeCell ref="F46:G46"/>
    <mergeCell ref="I46:J46"/>
    <mergeCell ref="B47:C47"/>
    <mergeCell ref="D47:G47"/>
    <mergeCell ref="I47:J47"/>
    <mergeCell ref="B48:C48"/>
    <mergeCell ref="D48:E48"/>
    <mergeCell ref="F48:G48"/>
    <mergeCell ref="I48:J48"/>
    <mergeCell ref="B49:C49"/>
    <mergeCell ref="D49:E49"/>
    <mergeCell ref="F49:G49"/>
    <mergeCell ref="I49:J49"/>
    <mergeCell ref="B50:C50"/>
    <mergeCell ref="D50:E50"/>
    <mergeCell ref="F50:G50"/>
    <mergeCell ref="I50:J50"/>
    <mergeCell ref="B51:C51"/>
    <mergeCell ref="D51:E51"/>
    <mergeCell ref="F51:G51"/>
    <mergeCell ref="I51:J51"/>
    <mergeCell ref="B52:C52"/>
    <mergeCell ref="D52:E52"/>
    <mergeCell ref="F52:G52"/>
    <mergeCell ref="I52:J52"/>
    <mergeCell ref="B53:C53"/>
    <mergeCell ref="D53:G53"/>
    <mergeCell ref="I53:J53"/>
    <mergeCell ref="B54:C54"/>
    <mergeCell ref="D54:E54"/>
    <mergeCell ref="F54:G54"/>
    <mergeCell ref="I54:J54"/>
    <mergeCell ref="B55:C55"/>
    <mergeCell ref="D55:E55"/>
    <mergeCell ref="F55:G55"/>
    <mergeCell ref="I55:J55"/>
    <mergeCell ref="B56:C56"/>
    <mergeCell ref="D56:G56"/>
    <mergeCell ref="I56:J56"/>
    <mergeCell ref="B57:C57"/>
    <mergeCell ref="D57:E57"/>
    <mergeCell ref="F57:G57"/>
    <mergeCell ref="I57:J57"/>
    <mergeCell ref="B58:C58"/>
    <mergeCell ref="D58:E58"/>
    <mergeCell ref="F58:G58"/>
    <mergeCell ref="I58:J58"/>
    <mergeCell ref="B59:C59"/>
    <mergeCell ref="D59:E59"/>
    <mergeCell ref="F59:G59"/>
    <mergeCell ref="I59:J59"/>
    <mergeCell ref="B60:C60"/>
    <mergeCell ref="D60:E60"/>
    <mergeCell ref="F60:G60"/>
    <mergeCell ref="I60:J60"/>
    <mergeCell ref="B61:C61"/>
    <mergeCell ref="D61:G61"/>
    <mergeCell ref="I61:J61"/>
    <mergeCell ref="B62:C62"/>
    <mergeCell ref="D62:E62"/>
    <mergeCell ref="F62:G62"/>
    <mergeCell ref="I62:J62"/>
    <mergeCell ref="B63:C63"/>
    <mergeCell ref="D63:E63"/>
    <mergeCell ref="F63:G63"/>
    <mergeCell ref="I63:J63"/>
    <mergeCell ref="B64:C64"/>
    <mergeCell ref="D64:E64"/>
    <mergeCell ref="F64:G64"/>
    <mergeCell ref="I64:J64"/>
    <mergeCell ref="B65:C65"/>
    <mergeCell ref="D65:G65"/>
    <mergeCell ref="I65:J65"/>
    <mergeCell ref="B66:C66"/>
    <mergeCell ref="D66:E66"/>
    <mergeCell ref="F66:G66"/>
    <mergeCell ref="I66:J66"/>
    <mergeCell ref="B67:C67"/>
    <mergeCell ref="D67:G67"/>
    <mergeCell ref="I67:J67"/>
    <mergeCell ref="B68:C68"/>
    <mergeCell ref="D68:E68"/>
    <mergeCell ref="F68:G68"/>
    <mergeCell ref="I68:J68"/>
    <mergeCell ref="B69:C69"/>
    <mergeCell ref="D69:E69"/>
    <mergeCell ref="F69:G69"/>
    <mergeCell ref="I69:J69"/>
    <mergeCell ref="B70:C70"/>
    <mergeCell ref="D70:E70"/>
    <mergeCell ref="F70:G70"/>
    <mergeCell ref="I70:J70"/>
    <mergeCell ref="B71:C71"/>
    <mergeCell ref="D71:E71"/>
    <mergeCell ref="F71:G71"/>
    <mergeCell ref="I71:J71"/>
    <mergeCell ref="B72:C72"/>
    <mergeCell ref="D72:G72"/>
    <mergeCell ref="I72:J72"/>
    <mergeCell ref="B73:C73"/>
    <mergeCell ref="D73:E73"/>
    <mergeCell ref="F73:G73"/>
    <mergeCell ref="I73:J73"/>
    <mergeCell ref="B74:C74"/>
    <mergeCell ref="D74:E74"/>
    <mergeCell ref="F74:G74"/>
    <mergeCell ref="I74:J74"/>
    <mergeCell ref="B75:C75"/>
    <mergeCell ref="D75:G75"/>
    <mergeCell ref="I75:J75"/>
    <mergeCell ref="B76:C76"/>
    <mergeCell ref="D76:E76"/>
    <mergeCell ref="F76:G76"/>
    <mergeCell ref="I76:J76"/>
    <mergeCell ref="B77:C77"/>
    <mergeCell ref="D77:G77"/>
    <mergeCell ref="I77:J77"/>
    <mergeCell ref="B78:C78"/>
    <mergeCell ref="D78:E78"/>
    <mergeCell ref="F78:G78"/>
    <mergeCell ref="I78:J78"/>
    <mergeCell ref="B79:C79"/>
    <mergeCell ref="D79:E79"/>
    <mergeCell ref="F79:G79"/>
    <mergeCell ref="I79:J79"/>
    <mergeCell ref="B80:C80"/>
    <mergeCell ref="D80:E80"/>
    <mergeCell ref="F80:G80"/>
    <mergeCell ref="I80:J80"/>
    <mergeCell ref="B81:C81"/>
    <mergeCell ref="D81:E81"/>
    <mergeCell ref="F81:G81"/>
    <mergeCell ref="I81:J81"/>
    <mergeCell ref="B82:C82"/>
    <mergeCell ref="D82:E82"/>
    <mergeCell ref="F82:G82"/>
    <mergeCell ref="I82:J82"/>
    <mergeCell ref="B83:C83"/>
    <mergeCell ref="D83:E83"/>
    <mergeCell ref="F83:G83"/>
    <mergeCell ref="I83:J83"/>
    <mergeCell ref="B84:C84"/>
    <mergeCell ref="D84:E84"/>
    <mergeCell ref="F84:G84"/>
    <mergeCell ref="I84:J84"/>
    <mergeCell ref="B85:C85"/>
    <mergeCell ref="D85:E85"/>
    <mergeCell ref="F85:G85"/>
    <mergeCell ref="I85:J85"/>
    <mergeCell ref="B86:C86"/>
    <mergeCell ref="D86:E86"/>
    <mergeCell ref="F86:G86"/>
    <mergeCell ref="I86:J86"/>
    <mergeCell ref="B87:C87"/>
    <mergeCell ref="D87:E87"/>
    <mergeCell ref="F87:G87"/>
    <mergeCell ref="I87:J87"/>
    <mergeCell ref="B88:C88"/>
    <mergeCell ref="D88:G88"/>
    <mergeCell ref="I88:J88"/>
    <mergeCell ref="B89:C89"/>
    <mergeCell ref="D89:E89"/>
    <mergeCell ref="F89:G89"/>
    <mergeCell ref="I89:J89"/>
    <mergeCell ref="B90:C90"/>
    <mergeCell ref="D90:E90"/>
    <mergeCell ref="F90:G90"/>
    <mergeCell ref="I90:J90"/>
    <mergeCell ref="B91:C91"/>
    <mergeCell ref="D91:E91"/>
    <mergeCell ref="F91:G91"/>
    <mergeCell ref="I91:J91"/>
    <mergeCell ref="B92:C92"/>
    <mergeCell ref="D92:E92"/>
    <mergeCell ref="F92:G92"/>
    <mergeCell ref="I92:J92"/>
    <mergeCell ref="B93:C93"/>
    <mergeCell ref="D93:E93"/>
    <mergeCell ref="F93:G93"/>
    <mergeCell ref="I93:J93"/>
    <mergeCell ref="B94:C94"/>
    <mergeCell ref="D94:E94"/>
    <mergeCell ref="F94:G94"/>
    <mergeCell ref="I94:J94"/>
    <mergeCell ref="B95:C95"/>
    <mergeCell ref="D95:E95"/>
    <mergeCell ref="F95:G95"/>
    <mergeCell ref="I95:J95"/>
    <mergeCell ref="A96:K96"/>
    <mergeCell ref="A3:A4"/>
    <mergeCell ref="H3:H4"/>
    <mergeCell ref="B3:C4"/>
    <mergeCell ref="D3:E4"/>
    <mergeCell ref="F3:G4"/>
    <mergeCell ref="I3:J4"/>
  </mergeCells>
  <printOptions horizontalCentered="1"/>
  <pageMargins left="0.393055555555556" right="0.393055555555556" top="0.393055555555556" bottom="0" header="0.393055555555556" footer="0"/>
  <pageSetup paperSize="9" scale="74"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8"/>
  <sheetViews>
    <sheetView view="pageBreakPreview" zoomScaleNormal="100" zoomScaleSheetLayoutView="100" workbookViewId="0">
      <selection activeCell="F16" sqref="F16"/>
    </sheetView>
  </sheetViews>
  <sheetFormatPr defaultColWidth="9.81818181818182" defaultRowHeight="15"/>
  <cols>
    <col min="1" max="1" width="6.45454545454545" style="1" customWidth="1"/>
    <col min="2" max="2" width="26.2727272727273" style="1" customWidth="1"/>
    <col min="3" max="3" width="4.81818181818182" style="1" customWidth="1"/>
    <col min="4" max="4" width="6.45454545454545" style="1" customWidth="1"/>
    <col min="5" max="5" width="7.27272727272727" style="1" customWidth="1"/>
    <col min="6" max="6" width="6.45454545454545" style="1" customWidth="1"/>
    <col min="7" max="7" width="11.2727272727273" style="1" customWidth="1"/>
    <col min="8" max="8" width="6.45454545454545" style="1" customWidth="1"/>
    <col min="9" max="9" width="8.09090909090909" style="1" customWidth="1"/>
    <col min="10" max="16384" width="9.81818181818182" style="1"/>
  </cols>
  <sheetData>
    <row r="1" s="1" customFormat="1" ht="32.95" customHeight="1" spans="1:9">
      <c r="A1" s="2" t="s">
        <v>731</v>
      </c>
      <c r="B1" s="2"/>
      <c r="C1" s="2"/>
      <c r="D1" s="2"/>
      <c r="E1" s="2"/>
      <c r="F1" s="2"/>
      <c r="G1" s="2"/>
      <c r="H1" s="2"/>
      <c r="I1" s="2"/>
    </row>
    <row r="2" s="1" customFormat="1" ht="16.85" customHeight="1" spans="1:9">
      <c r="A2" s="3" t="s">
        <v>732</v>
      </c>
      <c r="B2" s="4" t="s">
        <v>733</v>
      </c>
      <c r="C2" s="4" t="s">
        <v>734</v>
      </c>
      <c r="D2" s="4" t="s">
        <v>735</v>
      </c>
      <c r="E2" s="5" t="s">
        <v>4</v>
      </c>
      <c r="F2" s="4"/>
      <c r="G2" s="6" t="s">
        <v>6</v>
      </c>
      <c r="H2" s="6"/>
      <c r="I2" s="22"/>
    </row>
    <row r="3" s="1" customFormat="1" ht="16.85" customHeight="1" spans="1:9">
      <c r="A3" s="7"/>
      <c r="B3" s="8"/>
      <c r="C3" s="8"/>
      <c r="D3" s="8"/>
      <c r="E3" s="8" t="s">
        <v>31</v>
      </c>
      <c r="F3" s="8" t="s">
        <v>32</v>
      </c>
      <c r="G3" s="9" t="s">
        <v>8</v>
      </c>
      <c r="H3" s="9" t="s">
        <v>31</v>
      </c>
      <c r="I3" s="23" t="s">
        <v>32</v>
      </c>
    </row>
    <row r="4" s="1" customFormat="1" ht="16.85" customHeight="1" spans="1:9">
      <c r="A4" s="10" t="s">
        <v>736</v>
      </c>
      <c r="B4" s="11" t="s">
        <v>737</v>
      </c>
      <c r="C4" s="12"/>
      <c r="D4" s="13"/>
      <c r="E4" s="13"/>
      <c r="F4" s="13"/>
      <c r="G4" s="14"/>
      <c r="H4" s="14"/>
      <c r="I4" s="24"/>
    </row>
    <row r="5" s="1" customFormat="1" ht="16.1" customHeight="1" spans="1:9">
      <c r="A5" s="10" t="s">
        <v>738</v>
      </c>
      <c r="B5" s="11" t="s">
        <v>739</v>
      </c>
      <c r="C5" s="12"/>
      <c r="D5" s="13"/>
      <c r="E5" s="13"/>
      <c r="F5" s="13"/>
      <c r="G5" s="14"/>
      <c r="H5" s="14"/>
      <c r="I5" s="24"/>
    </row>
    <row r="6" s="1" customFormat="1" ht="16.1" customHeight="1" spans="1:9">
      <c r="A6" s="10" t="s">
        <v>740</v>
      </c>
      <c r="B6" s="11" t="s">
        <v>741</v>
      </c>
      <c r="C6" s="12" t="s">
        <v>38</v>
      </c>
      <c r="D6" s="15">
        <v>780</v>
      </c>
      <c r="E6" s="15">
        <v>82.54</v>
      </c>
      <c r="F6" s="15">
        <v>64381</v>
      </c>
      <c r="G6" s="9">
        <f>汇总表!$E$6</f>
        <v>0</v>
      </c>
      <c r="H6" s="16">
        <f>ROUND((100-G6)*E6/100,2)</f>
        <v>82.54</v>
      </c>
      <c r="I6" s="25">
        <f>ROUND(D6*H6,0)</f>
        <v>64381</v>
      </c>
    </row>
    <row r="7" s="1" customFormat="1" ht="16.85" customHeight="1" spans="1:9">
      <c r="A7" s="10" t="s">
        <v>742</v>
      </c>
      <c r="B7" s="11" t="s">
        <v>743</v>
      </c>
      <c r="C7" s="12" t="s">
        <v>568</v>
      </c>
      <c r="D7" s="15">
        <v>29336</v>
      </c>
      <c r="E7" s="15">
        <v>0.88</v>
      </c>
      <c r="F7" s="15">
        <v>25816</v>
      </c>
      <c r="G7" s="9">
        <f>汇总表!$E$6</f>
        <v>0</v>
      </c>
      <c r="H7" s="16">
        <f t="shared" ref="H7:H38" si="0">ROUND((100-G7)*E7/100,2)</f>
        <v>0.88</v>
      </c>
      <c r="I7" s="25">
        <f t="shared" ref="I7:I38" si="1">ROUND(D7*H7,0)</f>
        <v>25816</v>
      </c>
    </row>
    <row r="8" s="1" customFormat="1" ht="16.1" customHeight="1" spans="1:9">
      <c r="A8" s="10" t="s">
        <v>744</v>
      </c>
      <c r="B8" s="11" t="s">
        <v>745</v>
      </c>
      <c r="C8" s="12"/>
      <c r="D8" s="13"/>
      <c r="E8" s="13"/>
      <c r="F8" s="13"/>
      <c r="G8" s="9"/>
      <c r="H8" s="16"/>
      <c r="I8" s="25"/>
    </row>
    <row r="9" s="1" customFormat="1" ht="16.85" customHeight="1" spans="1:9">
      <c r="A9" s="10" t="s">
        <v>746</v>
      </c>
      <c r="B9" s="11" t="s">
        <v>747</v>
      </c>
      <c r="C9" s="12"/>
      <c r="D9" s="13"/>
      <c r="E9" s="13"/>
      <c r="F9" s="13"/>
      <c r="G9" s="9"/>
      <c r="H9" s="16"/>
      <c r="I9" s="25"/>
    </row>
    <row r="10" s="1" customFormat="1" ht="16.1" customHeight="1" spans="1:9">
      <c r="A10" s="10" t="s">
        <v>748</v>
      </c>
      <c r="B10" s="11" t="s">
        <v>749</v>
      </c>
      <c r="C10" s="12"/>
      <c r="D10" s="13"/>
      <c r="E10" s="13"/>
      <c r="F10" s="13"/>
      <c r="G10" s="9"/>
      <c r="H10" s="16"/>
      <c r="I10" s="25"/>
    </row>
    <row r="11" s="1" customFormat="1" ht="16.1" customHeight="1" spans="1:9">
      <c r="A11" s="10" t="s">
        <v>750</v>
      </c>
      <c r="B11" s="11" t="s">
        <v>751</v>
      </c>
      <c r="C11" s="12" t="s">
        <v>38</v>
      </c>
      <c r="D11" s="15">
        <v>64.26</v>
      </c>
      <c r="E11" s="15">
        <v>159.77</v>
      </c>
      <c r="F11" s="15">
        <v>10267</v>
      </c>
      <c r="G11" s="9">
        <f>汇总表!$E$6</f>
        <v>0</v>
      </c>
      <c r="H11" s="16">
        <f t="shared" si="0"/>
        <v>159.77</v>
      </c>
      <c r="I11" s="25">
        <f t="shared" si="1"/>
        <v>10267</v>
      </c>
    </row>
    <row r="12" s="1" customFormat="1" ht="16.85" customHeight="1" spans="1:9">
      <c r="A12" s="10" t="s">
        <v>752</v>
      </c>
      <c r="B12" s="11" t="s">
        <v>753</v>
      </c>
      <c r="C12" s="12" t="s">
        <v>38</v>
      </c>
      <c r="D12" s="15">
        <v>32.58</v>
      </c>
      <c r="E12" s="15">
        <v>74.01</v>
      </c>
      <c r="F12" s="15">
        <v>2411</v>
      </c>
      <c r="G12" s="9">
        <f>汇总表!$E$6</f>
        <v>0</v>
      </c>
      <c r="H12" s="16">
        <f t="shared" si="0"/>
        <v>74.01</v>
      </c>
      <c r="I12" s="25">
        <f t="shared" si="1"/>
        <v>2411</v>
      </c>
    </row>
    <row r="13" s="1" customFormat="1" ht="16.1" customHeight="1" spans="1:9">
      <c r="A13" s="10" t="s">
        <v>754</v>
      </c>
      <c r="B13" s="11" t="s">
        <v>755</v>
      </c>
      <c r="C13" s="12" t="s">
        <v>38</v>
      </c>
      <c r="D13" s="15">
        <v>152</v>
      </c>
      <c r="E13" s="15">
        <v>20.51</v>
      </c>
      <c r="F13" s="15">
        <v>3118</v>
      </c>
      <c r="G13" s="9">
        <f>汇总表!$E$6</f>
        <v>0</v>
      </c>
      <c r="H13" s="16">
        <f t="shared" si="0"/>
        <v>20.51</v>
      </c>
      <c r="I13" s="25">
        <f t="shared" si="1"/>
        <v>3118</v>
      </c>
    </row>
    <row r="14" s="1" customFormat="1" ht="16.1" customHeight="1" spans="1:9">
      <c r="A14" s="10" t="s">
        <v>756</v>
      </c>
      <c r="B14" s="11" t="s">
        <v>757</v>
      </c>
      <c r="C14" s="12" t="s">
        <v>42</v>
      </c>
      <c r="D14" s="15">
        <v>30</v>
      </c>
      <c r="E14" s="15">
        <v>10.3</v>
      </c>
      <c r="F14" s="15">
        <v>309</v>
      </c>
      <c r="G14" s="9">
        <f>汇总表!$E$6</f>
        <v>0</v>
      </c>
      <c r="H14" s="16">
        <f t="shared" si="0"/>
        <v>10.3</v>
      </c>
      <c r="I14" s="25">
        <f t="shared" si="1"/>
        <v>309</v>
      </c>
    </row>
    <row r="15" s="1" customFormat="1" ht="16.85" customHeight="1" spans="1:9">
      <c r="A15" s="10" t="s">
        <v>758</v>
      </c>
      <c r="B15" s="11" t="s">
        <v>743</v>
      </c>
      <c r="C15" s="12" t="s">
        <v>568</v>
      </c>
      <c r="D15" s="15">
        <v>6880</v>
      </c>
      <c r="E15" s="15">
        <v>0.88</v>
      </c>
      <c r="F15" s="15">
        <v>6054</v>
      </c>
      <c r="G15" s="9">
        <f>汇总表!$E$6</f>
        <v>0</v>
      </c>
      <c r="H15" s="16">
        <f t="shared" si="0"/>
        <v>0.88</v>
      </c>
      <c r="I15" s="25">
        <f t="shared" si="1"/>
        <v>6054</v>
      </c>
    </row>
    <row r="16" s="1" customFormat="1" ht="16.1" customHeight="1" spans="1:9">
      <c r="A16" s="10" t="s">
        <v>759</v>
      </c>
      <c r="B16" s="11" t="s">
        <v>760</v>
      </c>
      <c r="C16" s="12" t="s">
        <v>42</v>
      </c>
      <c r="D16" s="15">
        <v>4</v>
      </c>
      <c r="E16" s="15">
        <v>2.82</v>
      </c>
      <c r="F16" s="15">
        <v>11</v>
      </c>
      <c r="G16" s="9">
        <f>汇总表!$E$6</f>
        <v>0</v>
      </c>
      <c r="H16" s="16">
        <f t="shared" si="0"/>
        <v>2.82</v>
      </c>
      <c r="I16" s="25">
        <f t="shared" si="1"/>
        <v>11</v>
      </c>
    </row>
    <row r="17" s="1" customFormat="1" ht="16.1" customHeight="1" spans="1:9">
      <c r="A17" s="10" t="s">
        <v>761</v>
      </c>
      <c r="B17" s="11" t="s">
        <v>762</v>
      </c>
      <c r="C17" s="12" t="s">
        <v>42</v>
      </c>
      <c r="D17" s="15">
        <v>160</v>
      </c>
      <c r="E17" s="15">
        <v>45.61</v>
      </c>
      <c r="F17" s="15">
        <v>7298</v>
      </c>
      <c r="G17" s="9">
        <f>汇总表!$E$6</f>
        <v>0</v>
      </c>
      <c r="H17" s="16">
        <f t="shared" si="0"/>
        <v>45.61</v>
      </c>
      <c r="I17" s="25">
        <f t="shared" si="1"/>
        <v>7298</v>
      </c>
    </row>
    <row r="18" s="1" customFormat="1" ht="16.85" customHeight="1" spans="1:9">
      <c r="A18" s="10" t="s">
        <v>763</v>
      </c>
      <c r="B18" s="11" t="s">
        <v>764</v>
      </c>
      <c r="C18" s="12" t="s">
        <v>42</v>
      </c>
      <c r="D18" s="15">
        <v>12</v>
      </c>
      <c r="E18" s="15">
        <v>37.84</v>
      </c>
      <c r="F18" s="15">
        <v>454</v>
      </c>
      <c r="G18" s="9">
        <f>汇总表!$E$6</f>
        <v>0</v>
      </c>
      <c r="H18" s="16">
        <f t="shared" si="0"/>
        <v>37.84</v>
      </c>
      <c r="I18" s="25">
        <f t="shared" si="1"/>
        <v>454</v>
      </c>
    </row>
    <row r="19" s="1" customFormat="1" ht="16.1" customHeight="1" spans="1:9">
      <c r="A19" s="10" t="s">
        <v>765</v>
      </c>
      <c r="B19" s="11" t="s">
        <v>766</v>
      </c>
      <c r="C19" s="12"/>
      <c r="D19" s="13"/>
      <c r="E19" s="13"/>
      <c r="F19" s="13"/>
      <c r="G19" s="9"/>
      <c r="H19" s="16"/>
      <c r="I19" s="25"/>
    </row>
    <row r="20" s="1" customFormat="1" ht="16.1" customHeight="1" spans="1:9">
      <c r="A20" s="10" t="s">
        <v>767</v>
      </c>
      <c r="B20" s="11" t="s">
        <v>768</v>
      </c>
      <c r="C20" s="12"/>
      <c r="D20" s="13"/>
      <c r="E20" s="13"/>
      <c r="F20" s="13"/>
      <c r="G20" s="9"/>
      <c r="H20" s="16"/>
      <c r="I20" s="25"/>
    </row>
    <row r="21" s="1" customFormat="1" ht="16.85" customHeight="1" spans="1:9">
      <c r="A21" s="10" t="s">
        <v>750</v>
      </c>
      <c r="B21" s="11" t="s">
        <v>769</v>
      </c>
      <c r="C21" s="12" t="s">
        <v>38</v>
      </c>
      <c r="D21" s="15">
        <v>20.86</v>
      </c>
      <c r="E21" s="15">
        <v>379.51</v>
      </c>
      <c r="F21" s="15">
        <v>7917</v>
      </c>
      <c r="G21" s="9">
        <f>汇总表!$E$6</f>
        <v>0</v>
      </c>
      <c r="H21" s="16">
        <f t="shared" si="0"/>
        <v>379.51</v>
      </c>
      <c r="I21" s="25">
        <f t="shared" si="1"/>
        <v>7917</v>
      </c>
    </row>
    <row r="22" s="1" customFormat="1" ht="16.1" customHeight="1" spans="1:9">
      <c r="A22" s="10" t="s">
        <v>752</v>
      </c>
      <c r="B22" s="11" t="s">
        <v>770</v>
      </c>
      <c r="C22" s="12" t="s">
        <v>38</v>
      </c>
      <c r="D22" s="15">
        <v>37.46</v>
      </c>
      <c r="E22" s="15">
        <v>227.89</v>
      </c>
      <c r="F22" s="15">
        <v>8537</v>
      </c>
      <c r="G22" s="9">
        <f>汇总表!$E$6</f>
        <v>0</v>
      </c>
      <c r="H22" s="16">
        <f t="shared" si="0"/>
        <v>227.89</v>
      </c>
      <c r="I22" s="25">
        <f t="shared" si="1"/>
        <v>8537</v>
      </c>
    </row>
    <row r="23" s="1" customFormat="1" ht="16.1" customHeight="1" spans="1:9">
      <c r="A23" s="10" t="s">
        <v>754</v>
      </c>
      <c r="B23" s="11" t="s">
        <v>771</v>
      </c>
      <c r="C23" s="12" t="s">
        <v>99</v>
      </c>
      <c r="D23" s="15">
        <v>75.24</v>
      </c>
      <c r="E23" s="15">
        <v>79.05</v>
      </c>
      <c r="F23" s="15">
        <v>5948</v>
      </c>
      <c r="G23" s="9">
        <f>汇总表!$E$6</f>
        <v>0</v>
      </c>
      <c r="H23" s="16">
        <f t="shared" si="0"/>
        <v>79.05</v>
      </c>
      <c r="I23" s="25">
        <f t="shared" si="1"/>
        <v>5948</v>
      </c>
    </row>
    <row r="24" s="1" customFormat="1" ht="16.85" customHeight="1" spans="1:9">
      <c r="A24" s="10" t="s">
        <v>756</v>
      </c>
      <c r="B24" s="11" t="s">
        <v>743</v>
      </c>
      <c r="C24" s="12" t="s">
        <v>568</v>
      </c>
      <c r="D24" s="15">
        <v>775.08</v>
      </c>
      <c r="E24" s="15">
        <v>0.88</v>
      </c>
      <c r="F24" s="15">
        <v>682</v>
      </c>
      <c r="G24" s="9">
        <f>汇总表!$E$6</f>
        <v>0</v>
      </c>
      <c r="H24" s="16">
        <f t="shared" si="0"/>
        <v>0.88</v>
      </c>
      <c r="I24" s="25">
        <f t="shared" si="1"/>
        <v>682</v>
      </c>
    </row>
    <row r="25" s="1" customFormat="1" ht="16.1" customHeight="1" spans="1:9">
      <c r="A25" s="10" t="s">
        <v>758</v>
      </c>
      <c r="B25" s="11" t="s">
        <v>772</v>
      </c>
      <c r="C25" s="12" t="s">
        <v>42</v>
      </c>
      <c r="D25" s="15">
        <v>71.6</v>
      </c>
      <c r="E25" s="15">
        <v>38.58</v>
      </c>
      <c r="F25" s="15">
        <v>2762</v>
      </c>
      <c r="G25" s="9">
        <f>汇总表!$E$6</f>
        <v>0</v>
      </c>
      <c r="H25" s="16">
        <f t="shared" si="0"/>
        <v>38.58</v>
      </c>
      <c r="I25" s="25">
        <f t="shared" si="1"/>
        <v>2762</v>
      </c>
    </row>
    <row r="26" s="1" customFormat="1" ht="16.1" customHeight="1" spans="1:9">
      <c r="A26" s="10" t="s">
        <v>759</v>
      </c>
      <c r="B26" s="11" t="s">
        <v>773</v>
      </c>
      <c r="C26" s="12" t="s">
        <v>42</v>
      </c>
      <c r="D26" s="15">
        <v>6</v>
      </c>
      <c r="E26" s="15">
        <v>85.21</v>
      </c>
      <c r="F26" s="15">
        <v>511</v>
      </c>
      <c r="G26" s="9">
        <f>汇总表!$E$6</f>
        <v>0</v>
      </c>
      <c r="H26" s="16">
        <f t="shared" si="0"/>
        <v>85.21</v>
      </c>
      <c r="I26" s="25">
        <f t="shared" si="1"/>
        <v>511</v>
      </c>
    </row>
    <row r="27" s="1" customFormat="1" ht="16.85" customHeight="1" spans="1:9">
      <c r="A27" s="10" t="s">
        <v>774</v>
      </c>
      <c r="B27" s="11" t="s">
        <v>775</v>
      </c>
      <c r="C27" s="12"/>
      <c r="D27" s="13"/>
      <c r="E27" s="13"/>
      <c r="F27" s="13"/>
      <c r="G27" s="9"/>
      <c r="H27" s="16"/>
      <c r="I27" s="25"/>
    </row>
    <row r="28" s="1" customFormat="1" ht="16.1" customHeight="1" spans="1:9">
      <c r="A28" s="10" t="s">
        <v>750</v>
      </c>
      <c r="B28" s="11" t="s">
        <v>769</v>
      </c>
      <c r="C28" s="12" t="s">
        <v>38</v>
      </c>
      <c r="D28" s="15">
        <v>12.95</v>
      </c>
      <c r="E28" s="15">
        <v>379.59</v>
      </c>
      <c r="F28" s="15">
        <v>4916</v>
      </c>
      <c r="G28" s="9">
        <f>汇总表!$E$6</f>
        <v>0</v>
      </c>
      <c r="H28" s="16">
        <f t="shared" si="0"/>
        <v>379.59</v>
      </c>
      <c r="I28" s="25">
        <f t="shared" si="1"/>
        <v>4916</v>
      </c>
    </row>
    <row r="29" s="1" customFormat="1" ht="16.85" customHeight="1" spans="1:9">
      <c r="A29" s="10" t="s">
        <v>752</v>
      </c>
      <c r="B29" s="11" t="s">
        <v>770</v>
      </c>
      <c r="C29" s="12" t="s">
        <v>38</v>
      </c>
      <c r="D29" s="15">
        <v>35.9</v>
      </c>
      <c r="E29" s="15">
        <v>227.87</v>
      </c>
      <c r="F29" s="15">
        <v>8181</v>
      </c>
      <c r="G29" s="9">
        <f>汇总表!$E$6</f>
        <v>0</v>
      </c>
      <c r="H29" s="16">
        <f t="shared" si="0"/>
        <v>227.87</v>
      </c>
      <c r="I29" s="25">
        <f t="shared" si="1"/>
        <v>8181</v>
      </c>
    </row>
    <row r="30" s="1" customFormat="1" ht="16.1" customHeight="1" spans="1:9">
      <c r="A30" s="10" t="s">
        <v>754</v>
      </c>
      <c r="B30" s="11" t="s">
        <v>771</v>
      </c>
      <c r="C30" s="12" t="s">
        <v>99</v>
      </c>
      <c r="D30" s="15">
        <v>61.02</v>
      </c>
      <c r="E30" s="15">
        <v>79.08</v>
      </c>
      <c r="F30" s="15">
        <v>4825</v>
      </c>
      <c r="G30" s="9">
        <f>汇总表!$E$6</f>
        <v>0</v>
      </c>
      <c r="H30" s="16">
        <f t="shared" si="0"/>
        <v>79.08</v>
      </c>
      <c r="I30" s="25">
        <f t="shared" si="1"/>
        <v>4825</v>
      </c>
    </row>
    <row r="31" s="1" customFormat="1" ht="16.1" customHeight="1" spans="1:9">
      <c r="A31" s="10" t="s">
        <v>756</v>
      </c>
      <c r="B31" s="11" t="s">
        <v>743</v>
      </c>
      <c r="C31" s="12" t="s">
        <v>568</v>
      </c>
      <c r="D31" s="15">
        <v>540.08</v>
      </c>
      <c r="E31" s="15">
        <v>0.88</v>
      </c>
      <c r="F31" s="15">
        <v>475</v>
      </c>
      <c r="G31" s="9">
        <f>汇总表!$E$6</f>
        <v>0</v>
      </c>
      <c r="H31" s="16">
        <f t="shared" si="0"/>
        <v>0.88</v>
      </c>
      <c r="I31" s="25">
        <f t="shared" si="1"/>
        <v>475</v>
      </c>
    </row>
    <row r="32" s="1" customFormat="1" ht="16.85" customHeight="1" spans="1:9">
      <c r="A32" s="10" t="s">
        <v>758</v>
      </c>
      <c r="B32" s="11" t="s">
        <v>772</v>
      </c>
      <c r="C32" s="12" t="s">
        <v>42</v>
      </c>
      <c r="D32" s="15">
        <v>159.9</v>
      </c>
      <c r="E32" s="15">
        <v>38.39</v>
      </c>
      <c r="F32" s="15">
        <v>6139</v>
      </c>
      <c r="G32" s="9">
        <f>汇总表!$E$6</f>
        <v>0</v>
      </c>
      <c r="H32" s="16">
        <f t="shared" si="0"/>
        <v>38.39</v>
      </c>
      <c r="I32" s="25">
        <f t="shared" si="1"/>
        <v>6139</v>
      </c>
    </row>
    <row r="33" s="1" customFormat="1" ht="16.1" customHeight="1" spans="1:9">
      <c r="A33" s="10" t="s">
        <v>759</v>
      </c>
      <c r="B33" s="11" t="s">
        <v>773</v>
      </c>
      <c r="C33" s="12" t="s">
        <v>42</v>
      </c>
      <c r="D33" s="15">
        <v>3</v>
      </c>
      <c r="E33" s="15">
        <v>85.95</v>
      </c>
      <c r="F33" s="15">
        <v>258</v>
      </c>
      <c r="G33" s="9">
        <f>汇总表!$E$6</f>
        <v>0</v>
      </c>
      <c r="H33" s="16">
        <f t="shared" si="0"/>
        <v>85.95</v>
      </c>
      <c r="I33" s="25">
        <f t="shared" si="1"/>
        <v>258</v>
      </c>
    </row>
    <row r="34" s="1" customFormat="1" ht="16.1" customHeight="1" spans="1:9">
      <c r="A34" s="10" t="s">
        <v>776</v>
      </c>
      <c r="B34" s="11" t="s">
        <v>777</v>
      </c>
      <c r="C34" s="12"/>
      <c r="D34" s="13"/>
      <c r="E34" s="13"/>
      <c r="F34" s="13"/>
      <c r="G34" s="9"/>
      <c r="H34" s="16"/>
      <c r="I34" s="25"/>
    </row>
    <row r="35" s="1" customFormat="1" ht="16.85" customHeight="1" spans="1:9">
      <c r="A35" s="10" t="s">
        <v>750</v>
      </c>
      <c r="B35" s="11" t="s">
        <v>769</v>
      </c>
      <c r="C35" s="12" t="s">
        <v>38</v>
      </c>
      <c r="D35" s="15">
        <v>16.88</v>
      </c>
      <c r="E35" s="15">
        <v>379.58</v>
      </c>
      <c r="F35" s="15">
        <v>6407</v>
      </c>
      <c r="G35" s="9">
        <f>汇总表!$E$6</f>
        <v>0</v>
      </c>
      <c r="H35" s="16">
        <f t="shared" si="0"/>
        <v>379.58</v>
      </c>
      <c r="I35" s="25">
        <f t="shared" si="1"/>
        <v>6407</v>
      </c>
    </row>
    <row r="36" s="1" customFormat="1" ht="16.1" customHeight="1" spans="1:9">
      <c r="A36" s="10" t="s">
        <v>752</v>
      </c>
      <c r="B36" s="11" t="s">
        <v>770</v>
      </c>
      <c r="C36" s="12" t="s">
        <v>38</v>
      </c>
      <c r="D36" s="15">
        <v>31.8</v>
      </c>
      <c r="E36" s="15">
        <v>227.88</v>
      </c>
      <c r="F36" s="15">
        <v>7247</v>
      </c>
      <c r="G36" s="9">
        <f>汇总表!$E$6</f>
        <v>0</v>
      </c>
      <c r="H36" s="16">
        <f t="shared" si="0"/>
        <v>227.88</v>
      </c>
      <c r="I36" s="25">
        <f t="shared" si="1"/>
        <v>7247</v>
      </c>
    </row>
    <row r="37" s="1" customFormat="1" ht="16.1" customHeight="1" spans="1:9">
      <c r="A37" s="10" t="s">
        <v>754</v>
      </c>
      <c r="B37" s="11" t="s">
        <v>771</v>
      </c>
      <c r="C37" s="12" t="s">
        <v>99</v>
      </c>
      <c r="D37" s="15">
        <v>49.5</v>
      </c>
      <c r="E37" s="15">
        <v>79.08</v>
      </c>
      <c r="F37" s="15">
        <v>3914</v>
      </c>
      <c r="G37" s="9">
        <f>汇总表!$E$6</f>
        <v>0</v>
      </c>
      <c r="H37" s="16">
        <f t="shared" si="0"/>
        <v>79.08</v>
      </c>
      <c r="I37" s="25">
        <f t="shared" si="1"/>
        <v>3914</v>
      </c>
    </row>
    <row r="38" s="1" customFormat="1" ht="16.85" customHeight="1" spans="1:9">
      <c r="A38" s="10" t="s">
        <v>756</v>
      </c>
      <c r="B38" s="11" t="s">
        <v>743</v>
      </c>
      <c r="C38" s="12" t="s">
        <v>568</v>
      </c>
      <c r="D38" s="15">
        <v>614</v>
      </c>
      <c r="E38" s="15">
        <v>0.88</v>
      </c>
      <c r="F38" s="15">
        <v>540</v>
      </c>
      <c r="G38" s="9">
        <f>汇总表!$E$6</f>
        <v>0</v>
      </c>
      <c r="H38" s="16">
        <f t="shared" si="0"/>
        <v>0.88</v>
      </c>
      <c r="I38" s="25">
        <f t="shared" si="1"/>
        <v>540</v>
      </c>
    </row>
    <row r="39" s="1" customFormat="1" ht="16.1" customHeight="1" spans="1:9">
      <c r="A39" s="10" t="s">
        <v>758</v>
      </c>
      <c r="B39" s="11" t="s">
        <v>772</v>
      </c>
      <c r="C39" s="12" t="s">
        <v>42</v>
      </c>
      <c r="D39" s="15">
        <v>137.6</v>
      </c>
      <c r="E39" s="15">
        <v>38.49</v>
      </c>
      <c r="F39" s="15">
        <v>5296</v>
      </c>
      <c r="G39" s="9">
        <f>汇总表!$E$6</f>
        <v>0</v>
      </c>
      <c r="H39" s="16">
        <f t="shared" ref="H39:H57" si="2">ROUND((100-G39)*E39/100,2)</f>
        <v>38.49</v>
      </c>
      <c r="I39" s="25">
        <f t="shared" ref="I39:I57" si="3">ROUND(D39*H39,0)</f>
        <v>5296</v>
      </c>
    </row>
    <row r="40" s="1" customFormat="1" ht="16.1" customHeight="1" spans="1:9">
      <c r="A40" s="10" t="s">
        <v>759</v>
      </c>
      <c r="B40" s="11" t="s">
        <v>773</v>
      </c>
      <c r="C40" s="12" t="s">
        <v>42</v>
      </c>
      <c r="D40" s="15">
        <v>4.2</v>
      </c>
      <c r="E40" s="15">
        <v>81.51</v>
      </c>
      <c r="F40" s="15">
        <v>342</v>
      </c>
      <c r="G40" s="9">
        <f>汇总表!$E$6</f>
        <v>0</v>
      </c>
      <c r="H40" s="16">
        <f t="shared" si="2"/>
        <v>81.51</v>
      </c>
      <c r="I40" s="25">
        <f t="shared" si="3"/>
        <v>342</v>
      </c>
    </row>
    <row r="41" s="1" customFormat="1" ht="16.85" customHeight="1" spans="1:9">
      <c r="A41" s="10" t="s">
        <v>778</v>
      </c>
      <c r="B41" s="11" t="s">
        <v>779</v>
      </c>
      <c r="C41" s="12"/>
      <c r="D41" s="13"/>
      <c r="E41" s="13"/>
      <c r="F41" s="13"/>
      <c r="G41" s="9"/>
      <c r="H41" s="16"/>
      <c r="I41" s="25"/>
    </row>
    <row r="42" s="1" customFormat="1" ht="16.1" customHeight="1" spans="1:9">
      <c r="A42" s="10" t="s">
        <v>767</v>
      </c>
      <c r="B42" s="11" t="s">
        <v>772</v>
      </c>
      <c r="C42" s="12" t="s">
        <v>42</v>
      </c>
      <c r="D42" s="15">
        <v>11</v>
      </c>
      <c r="E42" s="15">
        <v>38.32</v>
      </c>
      <c r="F42" s="15">
        <v>422</v>
      </c>
      <c r="G42" s="9">
        <f>汇总表!$E$6</f>
        <v>0</v>
      </c>
      <c r="H42" s="16">
        <f t="shared" si="2"/>
        <v>38.32</v>
      </c>
      <c r="I42" s="25">
        <f t="shared" si="3"/>
        <v>422</v>
      </c>
    </row>
    <row r="43" s="1" customFormat="1" ht="16.1" customHeight="1" spans="1:9">
      <c r="A43" s="10" t="s">
        <v>774</v>
      </c>
      <c r="B43" s="11" t="s">
        <v>780</v>
      </c>
      <c r="C43" s="12" t="s">
        <v>42</v>
      </c>
      <c r="D43" s="15">
        <v>50</v>
      </c>
      <c r="E43" s="15">
        <v>134.92</v>
      </c>
      <c r="F43" s="15">
        <v>6746</v>
      </c>
      <c r="G43" s="9">
        <f>汇总表!$E$6</f>
        <v>0</v>
      </c>
      <c r="H43" s="16">
        <f t="shared" si="2"/>
        <v>134.92</v>
      </c>
      <c r="I43" s="25">
        <f t="shared" si="3"/>
        <v>6746</v>
      </c>
    </row>
    <row r="44" s="1" customFormat="1" ht="16.85" customHeight="1" spans="1:9">
      <c r="A44" s="10" t="s">
        <v>776</v>
      </c>
      <c r="B44" s="11" t="s">
        <v>781</v>
      </c>
      <c r="C44" s="12" t="s">
        <v>42</v>
      </c>
      <c r="D44" s="15">
        <v>110</v>
      </c>
      <c r="E44" s="15">
        <v>115.11</v>
      </c>
      <c r="F44" s="15">
        <v>12662</v>
      </c>
      <c r="G44" s="9">
        <f>汇总表!$E$6</f>
        <v>0</v>
      </c>
      <c r="H44" s="16">
        <f t="shared" si="2"/>
        <v>115.11</v>
      </c>
      <c r="I44" s="25">
        <f t="shared" si="3"/>
        <v>12662</v>
      </c>
    </row>
    <row r="45" s="1" customFormat="1" ht="16.1" customHeight="1" spans="1:9">
      <c r="A45" s="10" t="s">
        <v>782</v>
      </c>
      <c r="B45" s="11" t="s">
        <v>783</v>
      </c>
      <c r="C45" s="12" t="s">
        <v>42</v>
      </c>
      <c r="D45" s="15">
        <v>460</v>
      </c>
      <c r="E45" s="15">
        <v>512.79</v>
      </c>
      <c r="F45" s="15">
        <v>235883</v>
      </c>
      <c r="G45" s="9">
        <f>汇总表!$E$6</f>
        <v>0</v>
      </c>
      <c r="H45" s="16">
        <f t="shared" si="2"/>
        <v>512.79</v>
      </c>
      <c r="I45" s="25">
        <f t="shared" si="3"/>
        <v>235883</v>
      </c>
    </row>
    <row r="46" s="1" customFormat="1" ht="16.1" customHeight="1" spans="1:9">
      <c r="A46" s="10" t="s">
        <v>784</v>
      </c>
      <c r="B46" s="11" t="s">
        <v>785</v>
      </c>
      <c r="C46" s="12" t="s">
        <v>38</v>
      </c>
      <c r="D46" s="15">
        <v>54.195</v>
      </c>
      <c r="E46" s="15">
        <v>418.97</v>
      </c>
      <c r="F46" s="15">
        <v>22706</v>
      </c>
      <c r="G46" s="9">
        <f>汇总表!$E$6</f>
        <v>0</v>
      </c>
      <c r="H46" s="16">
        <f t="shared" si="2"/>
        <v>418.97</v>
      </c>
      <c r="I46" s="25">
        <f t="shared" si="3"/>
        <v>22706</v>
      </c>
    </row>
    <row r="47" s="1" customFormat="1" ht="16.85" customHeight="1" spans="1:9">
      <c r="A47" s="10" t="s">
        <v>786</v>
      </c>
      <c r="B47" s="11" t="s">
        <v>787</v>
      </c>
      <c r="C47" s="12"/>
      <c r="D47" s="13"/>
      <c r="E47" s="13"/>
      <c r="F47" s="13"/>
      <c r="G47" s="9"/>
      <c r="H47" s="16"/>
      <c r="I47" s="25"/>
    </row>
    <row r="48" s="1" customFormat="1" ht="16.1" customHeight="1" spans="1:9">
      <c r="A48" s="10" t="s">
        <v>782</v>
      </c>
      <c r="B48" s="11" t="s">
        <v>788</v>
      </c>
      <c r="C48" s="12" t="s">
        <v>90</v>
      </c>
      <c r="D48" s="15">
        <v>16</v>
      </c>
      <c r="E48" s="15">
        <v>91.25</v>
      </c>
      <c r="F48" s="15">
        <v>1460</v>
      </c>
      <c r="G48" s="9">
        <f>汇总表!$E$6</f>
        <v>0</v>
      </c>
      <c r="H48" s="16">
        <f t="shared" si="2"/>
        <v>91.25</v>
      </c>
      <c r="I48" s="25">
        <f t="shared" si="3"/>
        <v>1460</v>
      </c>
    </row>
    <row r="49" s="1" customFormat="1" ht="16.1" customHeight="1" spans="1:9">
      <c r="A49" s="10" t="s">
        <v>784</v>
      </c>
      <c r="B49" s="11" t="s">
        <v>789</v>
      </c>
      <c r="C49" s="12" t="s">
        <v>42</v>
      </c>
      <c r="D49" s="15">
        <v>70</v>
      </c>
      <c r="E49" s="15">
        <v>10.3</v>
      </c>
      <c r="F49" s="15">
        <v>721</v>
      </c>
      <c r="G49" s="9">
        <f>汇总表!$E$6</f>
        <v>0</v>
      </c>
      <c r="H49" s="16">
        <f t="shared" si="2"/>
        <v>10.3</v>
      </c>
      <c r="I49" s="25">
        <f t="shared" si="3"/>
        <v>721</v>
      </c>
    </row>
    <row r="50" s="1" customFormat="1" ht="16.85" customHeight="1" spans="1:9">
      <c r="A50" s="10" t="s">
        <v>776</v>
      </c>
      <c r="B50" s="11" t="s">
        <v>790</v>
      </c>
      <c r="C50" s="12" t="s">
        <v>83</v>
      </c>
      <c r="D50" s="15">
        <v>6</v>
      </c>
      <c r="E50" s="15">
        <v>42.68</v>
      </c>
      <c r="F50" s="15">
        <v>256</v>
      </c>
      <c r="G50" s="9">
        <f>汇总表!$E$6</f>
        <v>0</v>
      </c>
      <c r="H50" s="16">
        <f t="shared" si="2"/>
        <v>42.68</v>
      </c>
      <c r="I50" s="25">
        <f t="shared" si="3"/>
        <v>256</v>
      </c>
    </row>
    <row r="51" s="1" customFormat="1" ht="16.1" customHeight="1" spans="1:9">
      <c r="A51" s="10" t="s">
        <v>791</v>
      </c>
      <c r="B51" s="11" t="s">
        <v>792</v>
      </c>
      <c r="C51" s="12" t="s">
        <v>83</v>
      </c>
      <c r="D51" s="15">
        <v>2</v>
      </c>
      <c r="E51" s="15">
        <v>22</v>
      </c>
      <c r="F51" s="15">
        <v>44</v>
      </c>
      <c r="G51" s="9">
        <f>汇总表!$E$6</f>
        <v>0</v>
      </c>
      <c r="H51" s="16">
        <f t="shared" si="2"/>
        <v>22</v>
      </c>
      <c r="I51" s="25">
        <f t="shared" si="3"/>
        <v>44</v>
      </c>
    </row>
    <row r="52" s="1" customFormat="1" ht="16.1" customHeight="1" spans="1:9">
      <c r="A52" s="10" t="s">
        <v>793</v>
      </c>
      <c r="B52" s="11" t="s">
        <v>794</v>
      </c>
      <c r="C52" s="12" t="s">
        <v>208</v>
      </c>
      <c r="D52" s="15">
        <v>1</v>
      </c>
      <c r="E52" s="15">
        <v>1432.64</v>
      </c>
      <c r="F52" s="15">
        <v>1433</v>
      </c>
      <c r="G52" s="9">
        <f>汇总表!$E$6</f>
        <v>0</v>
      </c>
      <c r="H52" s="16">
        <f t="shared" si="2"/>
        <v>1432.64</v>
      </c>
      <c r="I52" s="25">
        <f t="shared" si="3"/>
        <v>1433</v>
      </c>
    </row>
    <row r="53" s="1" customFormat="1" ht="16.85" customHeight="1" spans="1:9">
      <c r="A53" s="10" t="s">
        <v>795</v>
      </c>
      <c r="B53" s="11" t="s">
        <v>796</v>
      </c>
      <c r="C53" s="12"/>
      <c r="D53" s="13"/>
      <c r="E53" s="13"/>
      <c r="F53" s="13"/>
      <c r="G53" s="9"/>
      <c r="H53" s="16"/>
      <c r="I53" s="25"/>
    </row>
    <row r="54" s="1" customFormat="1" ht="16.1" customHeight="1" spans="1:9">
      <c r="A54" s="10" t="s">
        <v>797</v>
      </c>
      <c r="B54" s="11" t="s">
        <v>798</v>
      </c>
      <c r="C54" s="12" t="s">
        <v>83</v>
      </c>
      <c r="D54" s="15">
        <v>5</v>
      </c>
      <c r="E54" s="15">
        <v>675.14</v>
      </c>
      <c r="F54" s="15">
        <v>3376</v>
      </c>
      <c r="G54" s="9">
        <f>汇总表!$E$6</f>
        <v>0</v>
      </c>
      <c r="H54" s="16">
        <f t="shared" si="2"/>
        <v>675.14</v>
      </c>
      <c r="I54" s="25">
        <f t="shared" si="3"/>
        <v>3376</v>
      </c>
    </row>
    <row r="55" s="1" customFormat="1" ht="16.1" customHeight="1" spans="1:9">
      <c r="A55" s="10" t="s">
        <v>799</v>
      </c>
      <c r="B55" s="11" t="s">
        <v>800</v>
      </c>
      <c r="C55" s="12" t="s">
        <v>83</v>
      </c>
      <c r="D55" s="15">
        <v>2</v>
      </c>
      <c r="E55" s="15">
        <v>832.48</v>
      </c>
      <c r="F55" s="15">
        <v>1665</v>
      </c>
      <c r="G55" s="9">
        <f>汇总表!$E$6</f>
        <v>0</v>
      </c>
      <c r="H55" s="16">
        <f t="shared" si="2"/>
        <v>832.48</v>
      </c>
      <c r="I55" s="25">
        <f t="shared" si="3"/>
        <v>1665</v>
      </c>
    </row>
    <row r="56" s="1" customFormat="1" ht="16.85" customHeight="1" spans="1:9">
      <c r="A56" s="10" t="s">
        <v>801</v>
      </c>
      <c r="B56" s="11" t="s">
        <v>802</v>
      </c>
      <c r="C56" s="12"/>
      <c r="D56" s="13"/>
      <c r="E56" s="13"/>
      <c r="F56" s="13"/>
      <c r="G56" s="9"/>
      <c r="H56" s="16"/>
      <c r="I56" s="25"/>
    </row>
    <row r="57" s="1" customFormat="1" ht="16.1" customHeight="1" spans="1:9">
      <c r="A57" s="10" t="s">
        <v>797</v>
      </c>
      <c r="B57" s="11" t="s">
        <v>803</v>
      </c>
      <c r="C57" s="12" t="s">
        <v>83</v>
      </c>
      <c r="D57" s="15">
        <v>6</v>
      </c>
      <c r="E57" s="15">
        <v>2886.4</v>
      </c>
      <c r="F57" s="15">
        <v>17318</v>
      </c>
      <c r="G57" s="9">
        <f>汇总表!$E$6</f>
        <v>0</v>
      </c>
      <c r="H57" s="16">
        <f t="shared" si="2"/>
        <v>2886.4</v>
      </c>
      <c r="I57" s="25">
        <f t="shared" si="3"/>
        <v>17318</v>
      </c>
    </row>
    <row r="58" s="1" customFormat="1" ht="32.95" customHeight="1" spans="1:9">
      <c r="A58" s="17"/>
      <c r="B58" s="18" t="s">
        <v>804</v>
      </c>
      <c r="C58" s="19"/>
      <c r="D58" s="20">
        <f>SUM(F4:F57)</f>
        <v>499708</v>
      </c>
      <c r="E58" s="20"/>
      <c r="F58" s="20"/>
      <c r="G58" s="21"/>
      <c r="H58" s="21"/>
      <c r="I58" s="26">
        <f>SUM(I5:I57)</f>
        <v>499708</v>
      </c>
    </row>
  </sheetData>
  <sheetProtection password="E613" sheet="1" objects="1"/>
  <mergeCells count="8">
    <mergeCell ref="A1:I1"/>
    <mergeCell ref="E2:F2"/>
    <mergeCell ref="G2:I2"/>
    <mergeCell ref="D58:F58"/>
    <mergeCell ref="A2:A3"/>
    <mergeCell ref="B2:B3"/>
    <mergeCell ref="C2:C3"/>
    <mergeCell ref="D2:D3"/>
  </mergeCells>
  <printOptions horizontalCentered="1"/>
  <pageMargins left="0.393055555555556" right="0.393055555555556" top="0.393055555555556" bottom="0" header="0.393055555555556" footer="0"/>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汇总表</vt:lpstr>
      <vt:lpstr>收费天棚</vt:lpstr>
      <vt:lpstr>室外工程</vt:lpstr>
      <vt:lpstr>管理用房</vt:lpstr>
      <vt:lpstr>配电房</vt:lpstr>
      <vt:lpstr>交通土建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余阳</dc:creator>
  <cp:lastModifiedBy>。。。</cp:lastModifiedBy>
  <dcterms:created xsi:type="dcterms:W3CDTF">2020-09-24T01:55:00Z</dcterms:created>
  <dcterms:modified xsi:type="dcterms:W3CDTF">2020-09-27T11:35:32Z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2052-10.8.2.7072</vt:lpwstr>
  </property>
  <property fmtid="{D5CDD505-2E9C-101B-9397-08002B2CF9AE}" pid="3" name="KSOReadingLayout">
    <vt:bool>false</vt:bool>
  </property>
</Properties>
</file>