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项分部清单" sheetId="1" r:id="rId1"/>
  </sheets>
  <calcPr calcId="144525"/>
</workbook>
</file>

<file path=xl/sharedStrings.xml><?xml version="1.0" encoding="utf-8"?>
<sst xmlns="http://schemas.openxmlformats.org/spreadsheetml/2006/main" count="172" uniqueCount="136">
  <si>
    <t>附件1：</t>
  </si>
  <si>
    <r>
      <rPr>
        <b/>
        <sz val="12"/>
        <color theme="1"/>
        <rFont val="Calibri"/>
        <charset val="134"/>
      </rPr>
      <t xml:space="preserve">G42 </t>
    </r>
    <r>
      <rPr>
        <b/>
        <sz val="12"/>
        <color theme="1"/>
        <rFont val="宋体"/>
        <charset val="134"/>
      </rPr>
      <t>沪蓉高速奉（节）云（阳）段杨柳坪大桥维修加固工程</t>
    </r>
    <r>
      <rPr>
        <b/>
        <sz val="12"/>
        <color theme="1"/>
        <rFont val="Calibri"/>
        <charset val="134"/>
      </rPr>
      <t xml:space="preserve">
</t>
    </r>
    <r>
      <rPr>
        <b/>
        <sz val="12"/>
        <color theme="1"/>
        <rFont val="宋体"/>
        <charset val="134"/>
      </rPr>
      <t>专业分包比选人审核上限价及比选申请人下浮报价单</t>
    </r>
  </si>
  <si>
    <t>序号</t>
  </si>
  <si>
    <t>子目名称</t>
  </si>
  <si>
    <t>单位</t>
  </si>
  <si>
    <t>数量</t>
  </si>
  <si>
    <t>建议价格（含税）</t>
  </si>
  <si>
    <t>审核价格（含税）</t>
  </si>
  <si>
    <t>报价</t>
  </si>
  <si>
    <t>上限单价</t>
  </si>
  <si>
    <t>金额</t>
  </si>
  <si>
    <t>下浮比例</t>
  </si>
  <si>
    <t>单价</t>
  </si>
  <si>
    <t>001</t>
  </si>
  <si>
    <t>比选申请人填入</t>
  </si>
  <si>
    <t>清单 第100章 总则</t>
  </si>
  <si>
    <t>工程管理</t>
  </si>
  <si>
    <t xml:space="preserve">  102-3</t>
  </si>
  <si>
    <t>安全生产费</t>
  </si>
  <si>
    <t>总额</t>
  </si>
  <si>
    <t>25450.00</t>
  </si>
  <si>
    <t xml:space="preserve">  102-7</t>
  </si>
  <si>
    <t>交通组织费</t>
  </si>
  <si>
    <t>承包人驻地建设费</t>
  </si>
  <si>
    <t xml:space="preserve">  104-1</t>
  </si>
  <si>
    <t>施工场地建设费</t>
  </si>
  <si>
    <t>47631.00</t>
  </si>
  <si>
    <t xml:space="preserve">  104-2</t>
  </si>
  <si>
    <t>施工便道整修及维护费</t>
  </si>
  <si>
    <t>17977.00</t>
  </si>
  <si>
    <t>暂列金</t>
  </si>
  <si>
    <t>普通计日工</t>
  </si>
  <si>
    <t>工日</t>
  </si>
  <si>
    <t>148.85</t>
  </si>
  <si>
    <t>6t以内的自卸车</t>
  </si>
  <si>
    <t>台班</t>
  </si>
  <si>
    <t>488.10</t>
  </si>
  <si>
    <t>移动施工平台</t>
  </si>
  <si>
    <t>4000.00</t>
  </si>
  <si>
    <t>清单 第400章 桥梁、涵洞</t>
  </si>
  <si>
    <t>钢筋</t>
  </si>
  <si>
    <t xml:space="preserve">  403-2</t>
  </si>
  <si>
    <t>下部结构钢筋</t>
  </si>
  <si>
    <t xml:space="preserve">    -a</t>
  </si>
  <si>
    <t>光圆钢筋(HPB300)
（甲供材料：钢筋）</t>
  </si>
  <si>
    <t>kg</t>
  </si>
  <si>
    <t>1.13</t>
  </si>
  <si>
    <t xml:space="preserve">    -b</t>
  </si>
  <si>
    <t>带肋钢筋(HRB400、RRB400)
（甲供材料：钢筋）</t>
  </si>
  <si>
    <t>1.32</t>
  </si>
  <si>
    <t xml:space="preserve">  403-7</t>
  </si>
  <si>
    <t>钻孔植筋</t>
  </si>
  <si>
    <t xml:space="preserve">  -a</t>
  </si>
  <si>
    <t>植筋12（深度15cm）
（甲供材料：钢筋）</t>
  </si>
  <si>
    <t>个</t>
  </si>
  <si>
    <t>4.57</t>
  </si>
  <si>
    <t xml:space="preserve">  -b</t>
  </si>
  <si>
    <t>植筋12（深度20cm）
（甲供材料：钢筋）</t>
  </si>
  <si>
    <t>5.21</t>
  </si>
  <si>
    <t xml:space="preserve">  -c</t>
  </si>
  <si>
    <t>植筋16（深度20cm）
（甲供材料：钢筋）</t>
  </si>
  <si>
    <t>7.15</t>
  </si>
  <si>
    <t xml:space="preserve">  -d</t>
  </si>
  <si>
    <t>植筋22（深度20cm）
（甲供材料：钢筋）</t>
  </si>
  <si>
    <t>20.84</t>
  </si>
  <si>
    <t xml:space="preserve">  -e</t>
  </si>
  <si>
    <t>植筋25（深度30cm）
（甲供材料：钢筋）</t>
  </si>
  <si>
    <t>28.00</t>
  </si>
  <si>
    <t xml:space="preserve">  -f</t>
  </si>
  <si>
    <t>植筋28（深度20cm）
（甲供材料：钢筋）</t>
  </si>
  <si>
    <t>61.57</t>
  </si>
  <si>
    <t>基础挖方及回填</t>
  </si>
  <si>
    <t xml:space="preserve">  404-1</t>
  </si>
  <si>
    <t>干处挖土石方</t>
  </si>
  <si>
    <t>m3</t>
  </si>
  <si>
    <t>35.09</t>
  </si>
  <si>
    <t>挖孔灌注桩</t>
  </si>
  <si>
    <t xml:space="preserve">  407-1</t>
  </si>
  <si>
    <t xml:space="preserve">    -f</t>
  </si>
  <si>
    <t>φ1.8m
（甲供材料：混凝土）</t>
  </si>
  <si>
    <t>m</t>
  </si>
  <si>
    <t>2334.21</t>
  </si>
  <si>
    <t>结构混凝土工程</t>
  </si>
  <si>
    <t xml:space="preserve">  410-1</t>
  </si>
  <si>
    <t>混凝土基础（包括支撑梁、桩基承台，但不包括桩基）</t>
  </si>
  <si>
    <t xml:space="preserve">    -c</t>
  </si>
  <si>
    <t>承台</t>
  </si>
  <si>
    <t>C30混凝土
（甲供材料：混凝土）</t>
  </si>
  <si>
    <t>171.60</t>
  </si>
  <si>
    <t xml:space="preserve">  410-2</t>
  </si>
  <si>
    <t>混凝土下部结构</t>
  </si>
  <si>
    <t>挡块</t>
  </si>
  <si>
    <t>C35混凝土
（甲供材料：混凝土）</t>
  </si>
  <si>
    <t>321.57</t>
  </si>
  <si>
    <t xml:space="preserve">    -g</t>
  </si>
  <si>
    <t>柱式墩台</t>
  </si>
  <si>
    <t>C40混凝土
（甲供材料：混凝土）</t>
  </si>
  <si>
    <t>291.17</t>
  </si>
  <si>
    <t xml:space="preserve">    h</t>
  </si>
  <si>
    <t>拆除钢筋混凝土</t>
  </si>
  <si>
    <t>凿除挡块</t>
  </si>
  <si>
    <t>250.22</t>
  </si>
  <si>
    <t>凿除混凝土</t>
  </si>
  <si>
    <t>177.67</t>
  </si>
  <si>
    <t xml:space="preserve">  410-8</t>
  </si>
  <si>
    <t>裂缝处置</t>
  </si>
  <si>
    <t>混凝土裂缝封闭
（甲供材料：裂缝胶）</t>
  </si>
  <si>
    <t>9.95</t>
  </si>
  <si>
    <t>混凝土裂缝灌浆
（甲供材料：裂缝胶、灌注胶、注胶器和注胶嘴）</t>
  </si>
  <si>
    <t>49.52</t>
  </si>
  <si>
    <t xml:space="preserve">  410-9</t>
  </si>
  <si>
    <t>加固处置</t>
  </si>
  <si>
    <t xml:space="preserve">    a</t>
  </si>
  <si>
    <t>碳纤维布1层</t>
  </si>
  <si>
    <t>m2</t>
  </si>
  <si>
    <t>403.70</t>
  </si>
  <si>
    <t>AC-100防护涂装</t>
  </si>
  <si>
    <t>49.32</t>
  </si>
  <si>
    <t>环氧砂浆修补厚50mm
（甲供材料：环氧砂浆）</t>
  </si>
  <si>
    <t>596.12</t>
  </si>
  <si>
    <t>桥梁支座</t>
  </si>
  <si>
    <t xml:space="preserve">  416-2</t>
  </si>
  <si>
    <t>板式橡胶支座</t>
  </si>
  <si>
    <t>普通板式橡胶支座
（甲供材料：支座）</t>
  </si>
  <si>
    <t>dm3</t>
  </si>
  <si>
    <t>62.73</t>
  </si>
  <si>
    <t>四氟滑板式橡胶支座
（甲供材料：支座）</t>
  </si>
  <si>
    <t>75.94</t>
  </si>
  <si>
    <t xml:space="preserve">  416-5</t>
  </si>
  <si>
    <t>顶升</t>
  </si>
  <si>
    <t>梁板顶升</t>
  </si>
  <si>
    <t>排</t>
  </si>
  <si>
    <t>10172.44</t>
  </si>
  <si>
    <t>价税合计</t>
  </si>
  <si>
    <t>元</t>
  </si>
  <si>
    <t>比选人提供工程所需的：主体结构混凝土（不包含措施项目所需混凝土）、钢筋、裂缝胶、灌注胶、注胶器、注胶嘴、环氧砂浆、支座，其余材料由比选人申请人提供
工    期：工程工期120日历天，预计开工时间为2022年3月（如遇特殊情况工期顺延），预计完工时间为2022年7月31日。
工程地点：重庆G42沪蓉高速奉（节）云（阳）段杨柳坪大桥。
详细说明详见《杨柳坪工程专业分包公开竞争性比选文件》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</si>
</sst>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Calibri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Calibri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27" fillId="25" borderId="2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4" xfId="0" applyFill="1" applyBorder="1" applyProtection="1">
      <alignment vertical="center"/>
    </xf>
    <xf numFmtId="0" fontId="0" fillId="0" borderId="12" xfId="0" applyFill="1" applyBorder="1" applyProtection="1">
      <alignment vertical="center"/>
    </xf>
    <xf numFmtId="0" fontId="4" fillId="0" borderId="6" xfId="0" applyFont="1" applyFill="1" applyBorder="1" applyAlignment="1" applyProtection="1">
      <alignment horizontal="center" vertical="center" wrapText="1"/>
    </xf>
    <xf numFmtId="1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Protection="1">
      <alignment vertical="center"/>
    </xf>
    <xf numFmtId="0" fontId="1" fillId="0" borderId="12" xfId="0" applyFont="1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10" fontId="0" fillId="0" borderId="4" xfId="0" applyNumberFormat="1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13" xfId="0" applyFill="1" applyBorder="1" applyProtection="1">
      <alignment vertical="center"/>
    </xf>
    <xf numFmtId="176" fontId="9" fillId="0" borderId="4" xfId="0" applyNumberFormat="1" applyFont="1" applyFill="1" applyBorder="1" applyAlignment="1" applyProtection="1">
      <alignment horizontal="right" vertical="center" shrinkToFit="1"/>
    </xf>
    <xf numFmtId="176" fontId="5" fillId="0" borderId="6" xfId="0" applyNumberFormat="1" applyFont="1" applyFill="1" applyBorder="1" applyAlignment="1" applyProtection="1">
      <alignment horizontal="right" vertical="center" wrapText="1"/>
    </xf>
    <xf numFmtId="10" fontId="5" fillId="0" borderId="4" xfId="0" applyNumberFormat="1" applyFont="1" applyFill="1" applyBorder="1" applyAlignment="1" applyProtection="1">
      <alignment horizontal="right" vertical="center" wrapText="1"/>
    </xf>
    <xf numFmtId="176" fontId="9" fillId="0" borderId="12" xfId="0" applyNumberFormat="1" applyFont="1" applyFill="1" applyBorder="1" applyAlignment="1" applyProtection="1">
      <alignment horizontal="right" vertical="center" shrinkToFit="1"/>
    </xf>
    <xf numFmtId="176" fontId="0" fillId="0" borderId="4" xfId="0" applyNumberFormat="1" applyFill="1" applyBorder="1" applyProtection="1">
      <alignment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Protection="1">
      <alignment vertical="center"/>
    </xf>
    <xf numFmtId="0" fontId="10" fillId="0" borderId="14" xfId="0" applyFont="1" applyFill="1" applyBorder="1" applyAlignment="1" applyProtection="1">
      <alignment horizontal="right" vertical="center" shrinkToFit="1"/>
    </xf>
    <xf numFmtId="0" fontId="10" fillId="0" borderId="9" xfId="0" applyFont="1" applyFill="1" applyBorder="1" applyAlignment="1" applyProtection="1">
      <alignment horizontal="right" vertical="center" shrinkToFit="1"/>
    </xf>
    <xf numFmtId="176" fontId="9" fillId="0" borderId="9" xfId="0" applyNumberFormat="1" applyFont="1" applyFill="1" applyBorder="1" applyAlignment="1" applyProtection="1">
      <alignment horizontal="right" vertical="center" shrinkToFit="1"/>
    </xf>
    <xf numFmtId="176" fontId="10" fillId="0" borderId="15" xfId="0" applyNumberFormat="1" applyFont="1" applyFill="1" applyBorder="1" applyAlignment="1" applyProtection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zoomScale="115" zoomScaleNormal="115" workbookViewId="0">
      <pane xSplit="1" ySplit="5" topLeftCell="B6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9.95" customHeight="1"/>
  <cols>
    <col min="1" max="1" width="9" style="1"/>
    <col min="2" max="2" width="20" style="1" customWidth="1"/>
    <col min="3" max="4" width="9" style="1"/>
    <col min="5" max="5" width="9.55833333333333" style="3" hidden="1" customWidth="1"/>
    <col min="6" max="8" width="9.775" style="1" hidden="1" customWidth="1"/>
    <col min="9" max="9" width="10.1083333333333" style="1" hidden="1" customWidth="1"/>
    <col min="10" max="10" width="11.2166666666667" style="1" hidden="1" customWidth="1"/>
    <col min="11" max="11" width="14.7333333333333" style="1" customWidth="1"/>
    <col min="12" max="12" width="16.6333333333333" style="1" customWidth="1"/>
    <col min="13" max="13" width="17.275" style="1" customWidth="1"/>
    <col min="14" max="14" width="16.75" style="1" customWidth="1"/>
    <col min="15" max="15" width="17.4666666666667" style="1" customWidth="1"/>
    <col min="16" max="16384" width="9" style="1"/>
  </cols>
  <sheetData>
    <row r="1" s="1" customFormat="1" customHeight="1" spans="1:5">
      <c r="A1" s="1" t="s">
        <v>0</v>
      </c>
      <c r="E1" s="3"/>
    </row>
    <row r="2" s="1" customFormat="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customHeight="1" spans="1: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6"/>
      <c r="I4" s="6" t="s">
        <v>7</v>
      </c>
      <c r="J4" s="6"/>
      <c r="K4" s="6" t="s">
        <v>7</v>
      </c>
      <c r="L4" s="35"/>
      <c r="M4" s="36" t="s">
        <v>8</v>
      </c>
      <c r="N4" s="36"/>
      <c r="O4" s="37"/>
    </row>
    <row r="5" s="1" customFormat="1" customHeight="1" spans="1:15">
      <c r="A5" s="7"/>
      <c r="B5" s="8"/>
      <c r="C5" s="8"/>
      <c r="D5" s="8"/>
      <c r="E5" s="9" t="s">
        <v>9</v>
      </c>
      <c r="F5" s="8" t="s">
        <v>10</v>
      </c>
      <c r="G5" s="10"/>
      <c r="H5" s="10"/>
      <c r="I5" s="8" t="s">
        <v>9</v>
      </c>
      <c r="J5" s="8" t="s">
        <v>10</v>
      </c>
      <c r="K5" s="8" t="s">
        <v>9</v>
      </c>
      <c r="L5" s="38" t="s">
        <v>10</v>
      </c>
      <c r="M5" s="8" t="s">
        <v>11</v>
      </c>
      <c r="N5" s="39" t="s">
        <v>12</v>
      </c>
      <c r="O5" s="40" t="s">
        <v>10</v>
      </c>
    </row>
    <row r="6" s="2" customFormat="1" customHeight="1" spans="1:15">
      <c r="A6" s="11" t="s">
        <v>13</v>
      </c>
      <c r="B6" s="12" t="s">
        <v>14</v>
      </c>
      <c r="C6" s="13"/>
      <c r="D6" s="13"/>
      <c r="E6" s="14"/>
      <c r="F6" s="13"/>
      <c r="G6" s="15"/>
      <c r="H6" s="15"/>
      <c r="I6" s="13"/>
      <c r="J6" s="13"/>
      <c r="K6" s="13"/>
      <c r="L6" s="41"/>
      <c r="M6" s="42">
        <v>0</v>
      </c>
      <c r="N6" s="43"/>
      <c r="O6" s="44"/>
    </row>
    <row r="7" customHeight="1" spans="1:15">
      <c r="A7" s="7"/>
      <c r="B7" s="16" t="s">
        <v>15</v>
      </c>
      <c r="C7" s="8"/>
      <c r="D7" s="8"/>
      <c r="E7" s="9"/>
      <c r="F7" s="10"/>
      <c r="G7" s="10"/>
      <c r="H7" s="10"/>
      <c r="I7" s="8"/>
      <c r="J7" s="8"/>
      <c r="K7" s="39"/>
      <c r="L7" s="45"/>
      <c r="M7" s="46"/>
      <c r="N7" s="39"/>
      <c r="O7" s="40"/>
    </row>
    <row r="8" customHeight="1" spans="1:15">
      <c r="A8" s="17">
        <v>102</v>
      </c>
      <c r="B8" s="18" t="s">
        <v>16</v>
      </c>
      <c r="C8" s="19"/>
      <c r="D8" s="19"/>
      <c r="E8" s="20"/>
      <c r="F8" s="21"/>
      <c r="G8" s="21"/>
      <c r="H8" s="21"/>
      <c r="I8" s="19"/>
      <c r="J8" s="19"/>
      <c r="K8" s="47"/>
      <c r="L8" s="48"/>
      <c r="M8" s="46"/>
      <c r="N8" s="39"/>
      <c r="O8" s="40"/>
    </row>
    <row r="9" customHeight="1" spans="1:15">
      <c r="A9" s="22" t="s">
        <v>17</v>
      </c>
      <c r="B9" s="23" t="s">
        <v>18</v>
      </c>
      <c r="C9" s="24" t="s">
        <v>19</v>
      </c>
      <c r="D9" s="24">
        <v>1</v>
      </c>
      <c r="E9" s="25">
        <f t="shared" ref="E9:E13" si="0">ROUND(K9*1.1,2)</f>
        <v>27995</v>
      </c>
      <c r="F9" s="25">
        <f t="shared" ref="F9:F13" si="1">ROUND(D9*E9,2)</f>
        <v>27995</v>
      </c>
      <c r="G9" s="25">
        <v>19868.15</v>
      </c>
      <c r="H9" s="25">
        <f t="shared" ref="H9:H13" si="2">ROUND((G9/1.03)*1.09,2)</f>
        <v>21025.52</v>
      </c>
      <c r="I9" s="25">
        <v>18440</v>
      </c>
      <c r="J9" s="25">
        <f t="shared" ref="J9:J13" si="3">ROUND(D9*I9,0)</f>
        <v>18440</v>
      </c>
      <c r="K9" s="49" t="s">
        <v>20</v>
      </c>
      <c r="L9" s="50">
        <f t="shared" ref="L9:L13" si="4">ROUND(K9*D9,0)</f>
        <v>25450</v>
      </c>
      <c r="M9" s="51">
        <v>0</v>
      </c>
      <c r="N9" s="49" t="s">
        <v>20</v>
      </c>
      <c r="O9" s="52">
        <v>25450</v>
      </c>
    </row>
    <row r="10" customHeight="1" spans="1:15">
      <c r="A10" s="22" t="s">
        <v>21</v>
      </c>
      <c r="B10" s="23" t="s">
        <v>22</v>
      </c>
      <c r="C10" s="24" t="s">
        <v>19</v>
      </c>
      <c r="D10" s="24">
        <v>1</v>
      </c>
      <c r="E10" s="25">
        <f t="shared" si="0"/>
        <v>61078.71</v>
      </c>
      <c r="F10" s="25">
        <f t="shared" si="1"/>
        <v>61078.71</v>
      </c>
      <c r="G10" s="25">
        <v>1924.7</v>
      </c>
      <c r="H10" s="25">
        <f t="shared" si="2"/>
        <v>2036.82</v>
      </c>
      <c r="I10" s="25">
        <v>1748.97</v>
      </c>
      <c r="J10" s="25">
        <f t="shared" si="3"/>
        <v>1749</v>
      </c>
      <c r="K10" s="25">
        <v>55526.1</v>
      </c>
      <c r="L10" s="50">
        <f t="shared" si="4"/>
        <v>55526</v>
      </c>
      <c r="M10" s="51">
        <f t="shared" ref="M10:M13" si="5">$M$6</f>
        <v>0</v>
      </c>
      <c r="N10" s="49">
        <f t="shared" ref="N10:N13" si="6">ROUND(K10*(1-M10),2)</f>
        <v>55526.1</v>
      </c>
      <c r="O10" s="52">
        <f>ROUND(D10*N10,0)</f>
        <v>55526</v>
      </c>
    </row>
    <row r="11" customHeight="1" spans="1:15">
      <c r="A11" s="17">
        <v>104</v>
      </c>
      <c r="B11" s="23" t="s">
        <v>23</v>
      </c>
      <c r="C11" s="24"/>
      <c r="D11" s="24"/>
      <c r="E11" s="25"/>
      <c r="F11" s="25"/>
      <c r="G11" s="25"/>
      <c r="H11" s="25"/>
      <c r="I11" s="25"/>
      <c r="J11" s="25"/>
      <c r="K11" s="53"/>
      <c r="L11" s="50"/>
      <c r="M11" s="51"/>
      <c r="N11" s="49"/>
      <c r="O11" s="52"/>
    </row>
    <row r="12" customHeight="1" spans="1:15">
      <c r="A12" s="22" t="s">
        <v>24</v>
      </c>
      <c r="B12" s="23" t="s">
        <v>25</v>
      </c>
      <c r="C12" s="24" t="s">
        <v>19</v>
      </c>
      <c r="D12" s="24">
        <v>1</v>
      </c>
      <c r="E12" s="25">
        <f t="shared" si="0"/>
        <v>52394.1</v>
      </c>
      <c r="F12" s="25">
        <f t="shared" si="1"/>
        <v>52394.1</v>
      </c>
      <c r="G12" s="25">
        <v>72445.1</v>
      </c>
      <c r="H12" s="25">
        <f t="shared" si="2"/>
        <v>76665.2</v>
      </c>
      <c r="I12" s="25">
        <v>35383</v>
      </c>
      <c r="J12" s="25">
        <f t="shared" si="3"/>
        <v>35383</v>
      </c>
      <c r="K12" s="49" t="s">
        <v>26</v>
      </c>
      <c r="L12" s="50">
        <f t="shared" si="4"/>
        <v>47631</v>
      </c>
      <c r="M12" s="51">
        <f t="shared" si="5"/>
        <v>0</v>
      </c>
      <c r="N12" s="49">
        <f t="shared" si="6"/>
        <v>47631</v>
      </c>
      <c r="O12" s="52">
        <f t="shared" ref="O11:O42" si="7">ROUND(D12*N12,0)</f>
        <v>47631</v>
      </c>
    </row>
    <row r="13" customHeight="1" spans="1:15">
      <c r="A13" s="22" t="s">
        <v>27</v>
      </c>
      <c r="B13" s="23" t="s">
        <v>28</v>
      </c>
      <c r="C13" s="24" t="s">
        <v>19</v>
      </c>
      <c r="D13" s="24">
        <v>1</v>
      </c>
      <c r="E13" s="25">
        <f t="shared" si="0"/>
        <v>19774.7</v>
      </c>
      <c r="F13" s="25">
        <f t="shared" si="1"/>
        <v>19774.7</v>
      </c>
      <c r="G13" s="25">
        <v>20000</v>
      </c>
      <c r="H13" s="25">
        <f t="shared" si="2"/>
        <v>21165.05</v>
      </c>
      <c r="I13" s="25">
        <v>11672</v>
      </c>
      <c r="J13" s="25">
        <f t="shared" si="3"/>
        <v>11672</v>
      </c>
      <c r="K13" s="49" t="s">
        <v>29</v>
      </c>
      <c r="L13" s="50">
        <f t="shared" si="4"/>
        <v>17977</v>
      </c>
      <c r="M13" s="51">
        <f t="shared" si="5"/>
        <v>0</v>
      </c>
      <c r="N13" s="49">
        <f t="shared" si="6"/>
        <v>17977</v>
      </c>
      <c r="O13" s="52">
        <f t="shared" si="7"/>
        <v>17977</v>
      </c>
    </row>
    <row r="14" customHeight="1" spans="1:15">
      <c r="A14" s="17"/>
      <c r="B14" s="23" t="s">
        <v>30</v>
      </c>
      <c r="C14" s="24"/>
      <c r="D14" s="24"/>
      <c r="E14" s="25"/>
      <c r="F14" s="25"/>
      <c r="G14" s="25"/>
      <c r="H14" s="25"/>
      <c r="I14" s="54"/>
      <c r="J14" s="25"/>
      <c r="K14" s="53"/>
      <c r="L14" s="50"/>
      <c r="M14" s="51"/>
      <c r="N14" s="49"/>
      <c r="O14" s="52"/>
    </row>
    <row r="15" customHeight="1" spans="1:15">
      <c r="A15" s="26">
        <v>-1</v>
      </c>
      <c r="B15" s="23" t="s">
        <v>31</v>
      </c>
      <c r="C15" s="24" t="s">
        <v>32</v>
      </c>
      <c r="D15" s="24">
        <v>60</v>
      </c>
      <c r="E15" s="25">
        <f t="shared" ref="E15:E17" si="8">ROUND(K15*1.1,2)</f>
        <v>163.74</v>
      </c>
      <c r="F15" s="25">
        <f t="shared" ref="F15:F17" si="9">ROUND(D15*E15,2)</f>
        <v>9824.4</v>
      </c>
      <c r="G15" s="25">
        <v>141.57</v>
      </c>
      <c r="H15" s="25">
        <f t="shared" ref="H15:H17" si="10">ROUND((G15/1.03)*1.09,2)</f>
        <v>149.82</v>
      </c>
      <c r="I15" s="25">
        <v>140.7</v>
      </c>
      <c r="J15" s="25">
        <f t="shared" ref="J15:J17" si="11">ROUND(D15*I15,0)</f>
        <v>8442</v>
      </c>
      <c r="K15" s="49" t="s">
        <v>33</v>
      </c>
      <c r="L15" s="50">
        <f t="shared" ref="L15:L17" si="12">ROUND(K15*D15,0)</f>
        <v>8931</v>
      </c>
      <c r="M15" s="51">
        <f t="shared" ref="M15:M17" si="13">$M$6</f>
        <v>0</v>
      </c>
      <c r="N15" s="49">
        <f t="shared" ref="N15:N17" si="14">ROUND(K15*(1-M15),2)</f>
        <v>148.85</v>
      </c>
      <c r="O15" s="52">
        <f t="shared" si="7"/>
        <v>8931</v>
      </c>
    </row>
    <row r="16" customHeight="1" spans="1:15">
      <c r="A16" s="26">
        <v>-2</v>
      </c>
      <c r="B16" s="23" t="s">
        <v>34</v>
      </c>
      <c r="C16" s="24" t="s">
        <v>35</v>
      </c>
      <c r="D16" s="24">
        <v>10</v>
      </c>
      <c r="E16" s="25">
        <f t="shared" si="8"/>
        <v>536.91</v>
      </c>
      <c r="F16" s="25">
        <f t="shared" si="9"/>
        <v>5369.1</v>
      </c>
      <c r="G16" s="25">
        <v>538.65</v>
      </c>
      <c r="H16" s="25">
        <f t="shared" si="10"/>
        <v>570.03</v>
      </c>
      <c r="I16" s="25">
        <v>461.2</v>
      </c>
      <c r="J16" s="25">
        <f t="shared" si="11"/>
        <v>4612</v>
      </c>
      <c r="K16" s="49" t="s">
        <v>36</v>
      </c>
      <c r="L16" s="50">
        <f t="shared" si="12"/>
        <v>4881</v>
      </c>
      <c r="M16" s="51">
        <f t="shared" si="13"/>
        <v>0</v>
      </c>
      <c r="N16" s="49">
        <f t="shared" si="14"/>
        <v>488.1</v>
      </c>
      <c r="O16" s="52">
        <f t="shared" si="7"/>
        <v>4881</v>
      </c>
    </row>
    <row r="17" customHeight="1" spans="1:15">
      <c r="A17" s="26">
        <v>-3</v>
      </c>
      <c r="B17" s="23" t="s">
        <v>37</v>
      </c>
      <c r="C17" s="24" t="s">
        <v>35</v>
      </c>
      <c r="D17" s="24">
        <v>20</v>
      </c>
      <c r="E17" s="25">
        <f t="shared" si="8"/>
        <v>4400</v>
      </c>
      <c r="F17" s="25">
        <f t="shared" si="9"/>
        <v>88000</v>
      </c>
      <c r="G17" s="25">
        <v>4700</v>
      </c>
      <c r="H17" s="25">
        <f t="shared" si="10"/>
        <v>4973.79</v>
      </c>
      <c r="I17" s="25">
        <v>4000</v>
      </c>
      <c r="J17" s="25">
        <f t="shared" si="11"/>
        <v>80000</v>
      </c>
      <c r="K17" s="49" t="s">
        <v>38</v>
      </c>
      <c r="L17" s="50">
        <f t="shared" si="12"/>
        <v>80000</v>
      </c>
      <c r="M17" s="51">
        <f t="shared" si="13"/>
        <v>0</v>
      </c>
      <c r="N17" s="49">
        <f t="shared" si="14"/>
        <v>4000</v>
      </c>
      <c r="O17" s="52">
        <f t="shared" si="7"/>
        <v>80000</v>
      </c>
    </row>
    <row r="18" ht="22.2" customHeight="1" spans="1:15">
      <c r="A18" s="26"/>
      <c r="B18" s="23" t="s">
        <v>39</v>
      </c>
      <c r="C18" s="24"/>
      <c r="D18" s="24"/>
      <c r="E18" s="25"/>
      <c r="F18" s="25"/>
      <c r="G18" s="25"/>
      <c r="H18" s="25"/>
      <c r="I18" s="25"/>
      <c r="J18" s="25"/>
      <c r="K18" s="53"/>
      <c r="L18" s="50"/>
      <c r="M18" s="51"/>
      <c r="N18" s="49"/>
      <c r="O18" s="52"/>
    </row>
    <row r="19" customHeight="1" spans="1:15">
      <c r="A19" s="17">
        <v>403</v>
      </c>
      <c r="B19" s="23" t="s">
        <v>40</v>
      </c>
      <c r="C19" s="24"/>
      <c r="D19" s="24"/>
      <c r="E19" s="25"/>
      <c r="F19" s="25"/>
      <c r="G19" s="25"/>
      <c r="H19" s="25"/>
      <c r="I19" s="25"/>
      <c r="J19" s="25"/>
      <c r="K19" s="53"/>
      <c r="L19" s="50"/>
      <c r="M19" s="51"/>
      <c r="N19" s="49"/>
      <c r="O19" s="52"/>
    </row>
    <row r="20" customHeight="1" spans="1:15">
      <c r="A20" s="17" t="s">
        <v>41</v>
      </c>
      <c r="B20" s="23" t="s">
        <v>42</v>
      </c>
      <c r="C20" s="24"/>
      <c r="D20" s="24"/>
      <c r="E20" s="25"/>
      <c r="F20" s="25"/>
      <c r="G20" s="25"/>
      <c r="H20" s="25"/>
      <c r="I20" s="54"/>
      <c r="J20" s="25"/>
      <c r="K20" s="53"/>
      <c r="L20" s="50"/>
      <c r="M20" s="51"/>
      <c r="N20" s="49"/>
      <c r="O20" s="52"/>
    </row>
    <row r="21" ht="22.5" spans="1:15">
      <c r="A21" s="17" t="s">
        <v>43</v>
      </c>
      <c r="B21" s="23" t="s">
        <v>44</v>
      </c>
      <c r="C21" s="24" t="s">
        <v>45</v>
      </c>
      <c r="D21" s="24">
        <v>5525.9</v>
      </c>
      <c r="E21" s="25">
        <f t="shared" ref="E21:E29" si="15">ROUND(K21*1.1,2)</f>
        <v>1.24</v>
      </c>
      <c r="F21" s="25">
        <f t="shared" ref="F21:F29" si="16">ROUND(D21*E21,2)</f>
        <v>6852.12</v>
      </c>
      <c r="G21" s="25">
        <v>1.08</v>
      </c>
      <c r="H21" s="25">
        <f t="shared" ref="H21:H29" si="17">ROUND((G21/1.03)*1.09,2)</f>
        <v>1.14</v>
      </c>
      <c r="I21" s="25">
        <v>1.06</v>
      </c>
      <c r="J21" s="25">
        <f t="shared" ref="J21:J29" si="18">ROUND(D21*I21,0)</f>
        <v>5857</v>
      </c>
      <c r="K21" s="49" t="s">
        <v>46</v>
      </c>
      <c r="L21" s="50">
        <f t="shared" ref="L21:L29" si="19">ROUND(K21*D21,0)</f>
        <v>6244</v>
      </c>
      <c r="M21" s="51">
        <f t="shared" ref="M21:M29" si="20">$M$6</f>
        <v>0</v>
      </c>
      <c r="N21" s="49">
        <f t="shared" ref="N21:N29" si="21">ROUND(K21*(1-M21),2)</f>
        <v>1.13</v>
      </c>
      <c r="O21" s="52">
        <f t="shared" si="7"/>
        <v>6244</v>
      </c>
    </row>
    <row r="22" ht="28" customHeight="1" spans="1:15">
      <c r="A22" s="17" t="s">
        <v>47</v>
      </c>
      <c r="B22" s="23" t="s">
        <v>48</v>
      </c>
      <c r="C22" s="24" t="s">
        <v>45</v>
      </c>
      <c r="D22" s="24">
        <v>108108.4</v>
      </c>
      <c r="E22" s="25">
        <f t="shared" si="15"/>
        <v>1.45</v>
      </c>
      <c r="F22" s="25">
        <f t="shared" si="16"/>
        <v>156757.18</v>
      </c>
      <c r="G22" s="25">
        <v>1.4</v>
      </c>
      <c r="H22" s="25">
        <f t="shared" si="17"/>
        <v>1.48</v>
      </c>
      <c r="I22" s="25">
        <v>1.25</v>
      </c>
      <c r="J22" s="25">
        <f t="shared" si="18"/>
        <v>135136</v>
      </c>
      <c r="K22" s="49" t="s">
        <v>49</v>
      </c>
      <c r="L22" s="50">
        <f t="shared" si="19"/>
        <v>142703</v>
      </c>
      <c r="M22" s="51">
        <f t="shared" si="20"/>
        <v>0</v>
      </c>
      <c r="N22" s="49">
        <f t="shared" si="21"/>
        <v>1.32</v>
      </c>
      <c r="O22" s="52">
        <f t="shared" si="7"/>
        <v>142703</v>
      </c>
    </row>
    <row r="23" customHeight="1" spans="1:15">
      <c r="A23" s="17" t="s">
        <v>50</v>
      </c>
      <c r="B23" s="23" t="s">
        <v>51</v>
      </c>
      <c r="C23" s="24"/>
      <c r="D23" s="24"/>
      <c r="E23" s="25"/>
      <c r="F23" s="25"/>
      <c r="G23" s="25"/>
      <c r="H23" s="25"/>
      <c r="I23" s="54"/>
      <c r="J23" s="25"/>
      <c r="K23" s="49"/>
      <c r="L23" s="50"/>
      <c r="M23" s="51"/>
      <c r="N23" s="49"/>
      <c r="O23" s="52"/>
    </row>
    <row r="24" ht="22.5" spans="1:15">
      <c r="A24" s="26" t="s">
        <v>52</v>
      </c>
      <c r="B24" s="23" t="s">
        <v>53</v>
      </c>
      <c r="C24" s="24" t="s">
        <v>54</v>
      </c>
      <c r="D24" s="24">
        <v>2688</v>
      </c>
      <c r="E24" s="25">
        <f t="shared" si="15"/>
        <v>5.03</v>
      </c>
      <c r="F24" s="25">
        <f t="shared" si="16"/>
        <v>13520.64</v>
      </c>
      <c r="G24" s="25">
        <v>4.5</v>
      </c>
      <c r="H24" s="25">
        <f t="shared" si="17"/>
        <v>4.76</v>
      </c>
      <c r="I24" s="25">
        <v>4.32</v>
      </c>
      <c r="J24" s="25">
        <f t="shared" si="18"/>
        <v>11612</v>
      </c>
      <c r="K24" s="49" t="s">
        <v>55</v>
      </c>
      <c r="L24" s="50">
        <f t="shared" si="19"/>
        <v>12284</v>
      </c>
      <c r="M24" s="51">
        <f t="shared" si="20"/>
        <v>0</v>
      </c>
      <c r="N24" s="49">
        <f t="shared" si="21"/>
        <v>4.57</v>
      </c>
      <c r="O24" s="52">
        <f t="shared" si="7"/>
        <v>12284</v>
      </c>
    </row>
    <row r="25" ht="22.5" spans="1:15">
      <c r="A25" s="26" t="s">
        <v>56</v>
      </c>
      <c r="B25" s="23" t="s">
        <v>57</v>
      </c>
      <c r="C25" s="24" t="s">
        <v>54</v>
      </c>
      <c r="D25" s="24">
        <v>608</v>
      </c>
      <c r="E25" s="25">
        <f t="shared" si="15"/>
        <v>5.73</v>
      </c>
      <c r="F25" s="25">
        <f t="shared" si="16"/>
        <v>3483.84</v>
      </c>
      <c r="G25" s="25">
        <v>5</v>
      </c>
      <c r="H25" s="25">
        <f t="shared" si="17"/>
        <v>5.29</v>
      </c>
      <c r="I25" s="25">
        <v>4.92</v>
      </c>
      <c r="J25" s="25">
        <f t="shared" si="18"/>
        <v>2991</v>
      </c>
      <c r="K25" s="49" t="s">
        <v>58</v>
      </c>
      <c r="L25" s="50">
        <f t="shared" si="19"/>
        <v>3168</v>
      </c>
      <c r="M25" s="51">
        <f t="shared" si="20"/>
        <v>0</v>
      </c>
      <c r="N25" s="49">
        <f t="shared" si="21"/>
        <v>5.21</v>
      </c>
      <c r="O25" s="52">
        <f t="shared" si="7"/>
        <v>3168</v>
      </c>
    </row>
    <row r="26" ht="22.5" spans="1:15">
      <c r="A26" s="26" t="s">
        <v>59</v>
      </c>
      <c r="B26" s="23" t="s">
        <v>60</v>
      </c>
      <c r="C26" s="24" t="s">
        <v>54</v>
      </c>
      <c r="D26" s="24">
        <v>156</v>
      </c>
      <c r="E26" s="25">
        <f t="shared" si="15"/>
        <v>7.87</v>
      </c>
      <c r="F26" s="25">
        <f t="shared" si="16"/>
        <v>1227.72</v>
      </c>
      <c r="G26" s="25">
        <v>6.8</v>
      </c>
      <c r="H26" s="25">
        <f t="shared" si="17"/>
        <v>7.2</v>
      </c>
      <c r="I26" s="25">
        <v>6.76</v>
      </c>
      <c r="J26" s="25">
        <f t="shared" si="18"/>
        <v>1055</v>
      </c>
      <c r="K26" s="49" t="s">
        <v>61</v>
      </c>
      <c r="L26" s="50">
        <f t="shared" si="19"/>
        <v>1115</v>
      </c>
      <c r="M26" s="51">
        <f t="shared" si="20"/>
        <v>0</v>
      </c>
      <c r="N26" s="49">
        <f t="shared" si="21"/>
        <v>7.15</v>
      </c>
      <c r="O26" s="52">
        <f t="shared" si="7"/>
        <v>1115</v>
      </c>
    </row>
    <row r="27" ht="22.5" spans="1:15">
      <c r="A27" s="26" t="s">
        <v>62</v>
      </c>
      <c r="B27" s="23" t="s">
        <v>63</v>
      </c>
      <c r="C27" s="24" t="s">
        <v>54</v>
      </c>
      <c r="D27" s="24">
        <v>364</v>
      </c>
      <c r="E27" s="25">
        <f t="shared" si="15"/>
        <v>22.92</v>
      </c>
      <c r="F27" s="25">
        <f t="shared" si="16"/>
        <v>8342.88</v>
      </c>
      <c r="G27" s="25">
        <v>19.69</v>
      </c>
      <c r="H27" s="25">
        <f t="shared" si="17"/>
        <v>20.84</v>
      </c>
      <c r="I27" s="25">
        <v>19.69</v>
      </c>
      <c r="J27" s="25">
        <f t="shared" si="18"/>
        <v>7167</v>
      </c>
      <c r="K27" s="49" t="s">
        <v>64</v>
      </c>
      <c r="L27" s="50">
        <f t="shared" si="19"/>
        <v>7586</v>
      </c>
      <c r="M27" s="51">
        <f t="shared" si="20"/>
        <v>0</v>
      </c>
      <c r="N27" s="49">
        <f t="shared" si="21"/>
        <v>20.84</v>
      </c>
      <c r="O27" s="52">
        <f t="shared" si="7"/>
        <v>7586</v>
      </c>
    </row>
    <row r="28" ht="22.5" spans="1:15">
      <c r="A28" s="26" t="s">
        <v>65</v>
      </c>
      <c r="B28" s="23" t="s">
        <v>66</v>
      </c>
      <c r="C28" s="24" t="s">
        <v>54</v>
      </c>
      <c r="D28" s="24">
        <v>180</v>
      </c>
      <c r="E28" s="25">
        <f t="shared" si="15"/>
        <v>30.8</v>
      </c>
      <c r="F28" s="25">
        <f t="shared" si="16"/>
        <v>5544</v>
      </c>
      <c r="G28" s="25">
        <v>27.5</v>
      </c>
      <c r="H28" s="25">
        <f t="shared" si="17"/>
        <v>29.1</v>
      </c>
      <c r="I28" s="25">
        <v>26.46</v>
      </c>
      <c r="J28" s="25">
        <f t="shared" si="18"/>
        <v>4763</v>
      </c>
      <c r="K28" s="49" t="s">
        <v>67</v>
      </c>
      <c r="L28" s="50">
        <f t="shared" si="19"/>
        <v>5040</v>
      </c>
      <c r="M28" s="51">
        <f t="shared" si="20"/>
        <v>0</v>
      </c>
      <c r="N28" s="49">
        <f t="shared" si="21"/>
        <v>28</v>
      </c>
      <c r="O28" s="52">
        <f t="shared" si="7"/>
        <v>5040</v>
      </c>
    </row>
    <row r="29" ht="22.5" spans="1:15">
      <c r="A29" s="26" t="s">
        <v>68</v>
      </c>
      <c r="B29" s="23" t="s">
        <v>69</v>
      </c>
      <c r="C29" s="24" t="s">
        <v>54</v>
      </c>
      <c r="D29" s="24">
        <v>180</v>
      </c>
      <c r="E29" s="25">
        <f t="shared" si="15"/>
        <v>67.73</v>
      </c>
      <c r="F29" s="25">
        <f t="shared" si="16"/>
        <v>12191.4</v>
      </c>
      <c r="G29" s="25">
        <v>58.8</v>
      </c>
      <c r="H29" s="25">
        <f t="shared" si="17"/>
        <v>62.23</v>
      </c>
      <c r="I29" s="25">
        <v>58.18</v>
      </c>
      <c r="J29" s="25">
        <f t="shared" si="18"/>
        <v>10472</v>
      </c>
      <c r="K29" s="49" t="s">
        <v>70</v>
      </c>
      <c r="L29" s="50">
        <f t="shared" si="19"/>
        <v>11083</v>
      </c>
      <c r="M29" s="51">
        <f t="shared" si="20"/>
        <v>0</v>
      </c>
      <c r="N29" s="49">
        <f t="shared" si="21"/>
        <v>61.57</v>
      </c>
      <c r="O29" s="52">
        <f t="shared" si="7"/>
        <v>11083</v>
      </c>
    </row>
    <row r="30" customHeight="1" spans="1:15">
      <c r="A30" s="17">
        <v>404</v>
      </c>
      <c r="B30" s="23" t="s">
        <v>71</v>
      </c>
      <c r="C30" s="24"/>
      <c r="D30" s="24"/>
      <c r="E30" s="25"/>
      <c r="F30" s="25"/>
      <c r="G30" s="25"/>
      <c r="H30" s="25"/>
      <c r="I30" s="54"/>
      <c r="J30" s="25"/>
      <c r="K30" s="53"/>
      <c r="L30" s="50"/>
      <c r="M30" s="51"/>
      <c r="N30" s="49"/>
      <c r="O30" s="52"/>
    </row>
    <row r="31" customHeight="1" spans="1:15">
      <c r="A31" s="17" t="s">
        <v>72</v>
      </c>
      <c r="B31" s="23" t="s">
        <v>73</v>
      </c>
      <c r="C31" s="24" t="s">
        <v>74</v>
      </c>
      <c r="D31" s="24">
        <v>900</v>
      </c>
      <c r="E31" s="25">
        <f>ROUND(K31*1.1,2)</f>
        <v>38.6</v>
      </c>
      <c r="F31" s="25">
        <f>ROUND(D31*E31,2)</f>
        <v>34740</v>
      </c>
      <c r="G31" s="25">
        <v>38</v>
      </c>
      <c r="H31" s="25">
        <f>ROUND((G31/1.03)*1.09,2)</f>
        <v>40.21</v>
      </c>
      <c r="I31" s="25">
        <v>33.16</v>
      </c>
      <c r="J31" s="25">
        <f>ROUND(D31*I31,0)</f>
        <v>29844</v>
      </c>
      <c r="K31" s="49" t="s">
        <v>75</v>
      </c>
      <c r="L31" s="50">
        <f>ROUND(K31*D31,0)</f>
        <v>31581</v>
      </c>
      <c r="M31" s="51">
        <f>$M$6</f>
        <v>0</v>
      </c>
      <c r="N31" s="49">
        <f>ROUND(K31*(1-M31),2)</f>
        <v>35.09</v>
      </c>
      <c r="O31" s="52">
        <f t="shared" si="7"/>
        <v>31581</v>
      </c>
    </row>
    <row r="32" customHeight="1" spans="1:15">
      <c r="A32" s="17">
        <v>407</v>
      </c>
      <c r="B32" s="23" t="s">
        <v>76</v>
      </c>
      <c r="C32" s="24"/>
      <c r="D32" s="24"/>
      <c r="E32" s="25"/>
      <c r="F32" s="25"/>
      <c r="G32" s="25"/>
      <c r="H32" s="25"/>
      <c r="I32" s="54"/>
      <c r="J32" s="25"/>
      <c r="K32" s="53"/>
      <c r="L32" s="50"/>
      <c r="M32" s="51"/>
      <c r="N32" s="49"/>
      <c r="O32" s="52"/>
    </row>
    <row r="33" customHeight="1" spans="1:15">
      <c r="A33" s="17" t="s">
        <v>77</v>
      </c>
      <c r="B33" s="23" t="s">
        <v>76</v>
      </c>
      <c r="C33" s="24"/>
      <c r="D33" s="24"/>
      <c r="E33" s="25"/>
      <c r="F33" s="25"/>
      <c r="G33" s="25"/>
      <c r="H33" s="25"/>
      <c r="I33" s="54"/>
      <c r="J33" s="25"/>
      <c r="K33" s="53"/>
      <c r="L33" s="50"/>
      <c r="M33" s="51"/>
      <c r="N33" s="49"/>
      <c r="O33" s="52"/>
    </row>
    <row r="34" ht="22.5" spans="1:15">
      <c r="A34" s="17" t="s">
        <v>78</v>
      </c>
      <c r="B34" s="23" t="s">
        <v>79</v>
      </c>
      <c r="C34" s="24" t="s">
        <v>80</v>
      </c>
      <c r="D34" s="24">
        <v>230</v>
      </c>
      <c r="E34" s="25">
        <f>ROUND(K34*1.1,2)</f>
        <v>2567.63</v>
      </c>
      <c r="F34" s="25">
        <f>ROUND(D34*E34,2)</f>
        <v>590554.9</v>
      </c>
      <c r="G34" s="25">
        <v>1950</v>
      </c>
      <c r="H34" s="25">
        <f>ROUND((G34/1.03)*1.09,2)</f>
        <v>2063.59</v>
      </c>
      <c r="I34" s="25">
        <v>1442.27</v>
      </c>
      <c r="J34" s="25">
        <f>ROUND(D34*I34,0)</f>
        <v>331722</v>
      </c>
      <c r="K34" s="49" t="s">
        <v>81</v>
      </c>
      <c r="L34" s="50">
        <f>ROUND(K34*D34,0)</f>
        <v>536868</v>
      </c>
      <c r="M34" s="51">
        <f t="shared" ref="M34:M38" si="22">$M$6</f>
        <v>0</v>
      </c>
      <c r="N34" s="49">
        <f t="shared" ref="N34:N38" si="23">ROUND(K34*(1-M34),2)</f>
        <v>2334.21</v>
      </c>
      <c r="O34" s="52">
        <f t="shared" si="7"/>
        <v>536868</v>
      </c>
    </row>
    <row r="35" customHeight="1" spans="1:15">
      <c r="A35" s="17">
        <v>410</v>
      </c>
      <c r="B35" s="23" t="s">
        <v>82</v>
      </c>
      <c r="C35" s="24"/>
      <c r="D35" s="24"/>
      <c r="E35" s="25"/>
      <c r="F35" s="25"/>
      <c r="G35" s="25"/>
      <c r="H35" s="25"/>
      <c r="I35" s="54"/>
      <c r="J35" s="25"/>
      <c r="K35" s="53"/>
      <c r="L35" s="50"/>
      <c r="M35" s="51"/>
      <c r="N35" s="49"/>
      <c r="O35" s="52"/>
    </row>
    <row r="36" ht="39" customHeight="1" spans="1:15">
      <c r="A36" s="17" t="s">
        <v>83</v>
      </c>
      <c r="B36" s="23" t="s">
        <v>84</v>
      </c>
      <c r="C36" s="24"/>
      <c r="D36" s="24"/>
      <c r="E36" s="25"/>
      <c r="F36" s="25"/>
      <c r="G36" s="25"/>
      <c r="H36" s="25"/>
      <c r="I36" s="54"/>
      <c r="J36" s="25"/>
      <c r="K36" s="53"/>
      <c r="L36" s="50"/>
      <c r="M36" s="51"/>
      <c r="N36" s="49"/>
      <c r="O36" s="52"/>
    </row>
    <row r="37" customHeight="1" spans="1:15">
      <c r="A37" s="17" t="s">
        <v>85</v>
      </c>
      <c r="B37" s="23" t="s">
        <v>86</v>
      </c>
      <c r="C37" s="24"/>
      <c r="D37" s="24"/>
      <c r="E37" s="25"/>
      <c r="F37" s="25"/>
      <c r="G37" s="25"/>
      <c r="H37" s="25"/>
      <c r="I37" s="54"/>
      <c r="J37" s="25"/>
      <c r="K37" s="53"/>
      <c r="L37" s="50"/>
      <c r="M37" s="51">
        <f t="shared" si="22"/>
        <v>0</v>
      </c>
      <c r="N37" s="49">
        <f t="shared" si="23"/>
        <v>0</v>
      </c>
      <c r="O37" s="52"/>
    </row>
    <row r="38" ht="22.5" spans="1:15">
      <c r="A38" s="17">
        <v>-3</v>
      </c>
      <c r="B38" s="23" t="s">
        <v>87</v>
      </c>
      <c r="C38" s="24" t="s">
        <v>74</v>
      </c>
      <c r="D38" s="24">
        <v>842.4</v>
      </c>
      <c r="E38" s="25">
        <f t="shared" ref="E38:E43" si="24">ROUND(K38*1.1,2)</f>
        <v>188.76</v>
      </c>
      <c r="F38" s="25">
        <f t="shared" ref="F38:F43" si="25">ROUND(D38*E38,2)</f>
        <v>159011.42</v>
      </c>
      <c r="G38" s="25">
        <v>195.23</v>
      </c>
      <c r="H38" s="25">
        <f t="shared" ref="H38:H43" si="26">ROUND((G38/1.03)*1.09,2)</f>
        <v>206.6</v>
      </c>
      <c r="I38" s="25">
        <v>162.15</v>
      </c>
      <c r="J38" s="25">
        <f t="shared" ref="J38:J43" si="27">ROUND(D38*I38,0)</f>
        <v>136595</v>
      </c>
      <c r="K38" s="49" t="s">
        <v>88</v>
      </c>
      <c r="L38" s="50">
        <f t="shared" ref="L38:L43" si="28">ROUND(K38*D38,0)</f>
        <v>144556</v>
      </c>
      <c r="M38" s="51">
        <f t="shared" si="22"/>
        <v>0</v>
      </c>
      <c r="N38" s="49">
        <f t="shared" si="23"/>
        <v>171.6</v>
      </c>
      <c r="O38" s="52">
        <f t="shared" si="7"/>
        <v>144556</v>
      </c>
    </row>
    <row r="39" customHeight="1" spans="1:15">
      <c r="A39" s="17" t="s">
        <v>89</v>
      </c>
      <c r="B39" s="23" t="s">
        <v>90</v>
      </c>
      <c r="C39" s="24"/>
      <c r="D39" s="24"/>
      <c r="E39" s="25"/>
      <c r="F39" s="25"/>
      <c r="G39" s="25"/>
      <c r="H39" s="25"/>
      <c r="I39" s="54"/>
      <c r="J39" s="25"/>
      <c r="K39" s="53"/>
      <c r="L39" s="50"/>
      <c r="M39" s="51"/>
      <c r="N39" s="49"/>
      <c r="O39" s="52"/>
    </row>
    <row r="40" customHeight="1" spans="1:15">
      <c r="A40" s="17" t="s">
        <v>47</v>
      </c>
      <c r="B40" s="23" t="s">
        <v>91</v>
      </c>
      <c r="C40" s="24"/>
      <c r="D40" s="24"/>
      <c r="E40" s="25"/>
      <c r="F40" s="25"/>
      <c r="G40" s="25"/>
      <c r="H40" s="25"/>
      <c r="I40" s="54"/>
      <c r="J40" s="25"/>
      <c r="K40" s="53"/>
      <c r="L40" s="50"/>
      <c r="M40" s="51"/>
      <c r="N40" s="49"/>
      <c r="O40" s="52"/>
    </row>
    <row r="41" ht="22.5" spans="1:15">
      <c r="A41" s="17">
        <v>-3</v>
      </c>
      <c r="B41" s="23" t="s">
        <v>92</v>
      </c>
      <c r="C41" s="24" t="s">
        <v>74</v>
      </c>
      <c r="D41" s="24">
        <v>8.9</v>
      </c>
      <c r="E41" s="25">
        <f t="shared" si="24"/>
        <v>353.73</v>
      </c>
      <c r="F41" s="25">
        <f t="shared" si="25"/>
        <v>3148.2</v>
      </c>
      <c r="G41" s="25">
        <v>561.93</v>
      </c>
      <c r="H41" s="25">
        <f t="shared" si="26"/>
        <v>594.66</v>
      </c>
      <c r="I41" s="25">
        <v>303.93</v>
      </c>
      <c r="J41" s="25">
        <f t="shared" si="27"/>
        <v>2705</v>
      </c>
      <c r="K41" s="49" t="s">
        <v>93</v>
      </c>
      <c r="L41" s="50">
        <f t="shared" si="28"/>
        <v>2862</v>
      </c>
      <c r="M41" s="51">
        <f t="shared" ref="M41:M46" si="29">$M$6</f>
        <v>0</v>
      </c>
      <c r="N41" s="49">
        <f t="shared" ref="N41:N46" si="30">ROUND(K41*(1-M41),2)</f>
        <v>321.57</v>
      </c>
      <c r="O41" s="52">
        <f t="shared" si="7"/>
        <v>2862</v>
      </c>
    </row>
    <row r="42" customHeight="1" spans="1:15">
      <c r="A42" s="17" t="s">
        <v>94</v>
      </c>
      <c r="B42" s="23" t="s">
        <v>95</v>
      </c>
      <c r="C42" s="24"/>
      <c r="D42" s="24"/>
      <c r="E42" s="25"/>
      <c r="F42" s="25"/>
      <c r="G42" s="25"/>
      <c r="H42" s="25"/>
      <c r="I42" s="54"/>
      <c r="J42" s="25"/>
      <c r="K42" s="53"/>
      <c r="L42" s="50"/>
      <c r="M42" s="51"/>
      <c r="N42" s="49"/>
      <c r="O42" s="52"/>
    </row>
    <row r="43" ht="22.5" spans="1:15">
      <c r="A43" s="17">
        <v>-4</v>
      </c>
      <c r="B43" s="23" t="s">
        <v>96</v>
      </c>
      <c r="C43" s="24" t="s">
        <v>74</v>
      </c>
      <c r="D43" s="24">
        <v>59.7</v>
      </c>
      <c r="E43" s="25">
        <f t="shared" si="24"/>
        <v>320.29</v>
      </c>
      <c r="F43" s="25">
        <f t="shared" si="25"/>
        <v>19121.31</v>
      </c>
      <c r="G43" s="25">
        <v>379.53</v>
      </c>
      <c r="H43" s="25">
        <f t="shared" si="26"/>
        <v>401.64</v>
      </c>
      <c r="I43" s="25">
        <v>275.13</v>
      </c>
      <c r="J43" s="25">
        <f t="shared" si="27"/>
        <v>16425</v>
      </c>
      <c r="K43" s="49" t="s">
        <v>97</v>
      </c>
      <c r="L43" s="50">
        <f t="shared" si="28"/>
        <v>17383</v>
      </c>
      <c r="M43" s="51">
        <f t="shared" si="29"/>
        <v>0</v>
      </c>
      <c r="N43" s="49">
        <f t="shared" si="30"/>
        <v>291.17</v>
      </c>
      <c r="O43" s="52">
        <f t="shared" ref="O43:O59" si="31">ROUND(D43*N43,0)</f>
        <v>17383</v>
      </c>
    </row>
    <row r="44" customHeight="1" spans="1:15">
      <c r="A44" s="17" t="s">
        <v>98</v>
      </c>
      <c r="B44" s="23" t="s">
        <v>99</v>
      </c>
      <c r="C44" s="24"/>
      <c r="D44" s="24"/>
      <c r="E44" s="25"/>
      <c r="F44" s="25"/>
      <c r="G44" s="25"/>
      <c r="H44" s="25"/>
      <c r="I44" s="54"/>
      <c r="J44" s="25"/>
      <c r="K44" s="53"/>
      <c r="L44" s="50"/>
      <c r="M44" s="51"/>
      <c r="N44" s="49"/>
      <c r="O44" s="52"/>
    </row>
    <row r="45" customHeight="1" spans="1:15">
      <c r="A45" s="17">
        <v>-1</v>
      </c>
      <c r="B45" s="23" t="s">
        <v>100</v>
      </c>
      <c r="C45" s="24" t="s">
        <v>74</v>
      </c>
      <c r="D45" s="24">
        <v>8.9</v>
      </c>
      <c r="E45" s="25">
        <f t="shared" ref="E45:E49" si="32">ROUND(K45*1.1,2)</f>
        <v>275.24</v>
      </c>
      <c r="F45" s="25">
        <f t="shared" ref="F45:F49" si="33">ROUND(D45*E45,2)</f>
        <v>2449.64</v>
      </c>
      <c r="G45" s="25">
        <v>285</v>
      </c>
      <c r="H45" s="25">
        <f t="shared" ref="H45:H49" si="34">ROUND((G45/1.03)*1.09,2)</f>
        <v>301.6</v>
      </c>
      <c r="I45" s="25">
        <v>236.4</v>
      </c>
      <c r="J45" s="25">
        <f t="shared" ref="J45:J49" si="35">ROUND(D45*I45,0)</f>
        <v>2104</v>
      </c>
      <c r="K45" s="49" t="s">
        <v>101</v>
      </c>
      <c r="L45" s="50">
        <f t="shared" ref="L45:L49" si="36">ROUND(K45*D45,0)</f>
        <v>2227</v>
      </c>
      <c r="M45" s="51">
        <f t="shared" si="29"/>
        <v>0</v>
      </c>
      <c r="N45" s="49">
        <f t="shared" si="30"/>
        <v>250.22</v>
      </c>
      <c r="O45" s="52">
        <f t="shared" si="31"/>
        <v>2227</v>
      </c>
    </row>
    <row r="46" customHeight="1" spans="1:15">
      <c r="A46" s="17">
        <v>2</v>
      </c>
      <c r="B46" s="23" t="s">
        <v>102</v>
      </c>
      <c r="C46" s="24" t="s">
        <v>74</v>
      </c>
      <c r="D46" s="24">
        <v>3</v>
      </c>
      <c r="E46" s="25">
        <f t="shared" si="32"/>
        <v>195.44</v>
      </c>
      <c r="F46" s="25">
        <f t="shared" si="33"/>
        <v>586.32</v>
      </c>
      <c r="G46" s="25">
        <v>180.5</v>
      </c>
      <c r="H46" s="25">
        <f t="shared" si="34"/>
        <v>191.01</v>
      </c>
      <c r="I46" s="25">
        <v>168</v>
      </c>
      <c r="J46" s="25">
        <f t="shared" si="35"/>
        <v>504</v>
      </c>
      <c r="K46" s="49" t="s">
        <v>103</v>
      </c>
      <c r="L46" s="50">
        <f t="shared" si="36"/>
        <v>533</v>
      </c>
      <c r="M46" s="51">
        <f t="shared" si="29"/>
        <v>0</v>
      </c>
      <c r="N46" s="49">
        <f t="shared" si="30"/>
        <v>177.67</v>
      </c>
      <c r="O46" s="52">
        <f t="shared" si="31"/>
        <v>533</v>
      </c>
    </row>
    <row r="47" customHeight="1" spans="1:15">
      <c r="A47" s="17" t="s">
        <v>104</v>
      </c>
      <c r="B47" s="23" t="s">
        <v>105</v>
      </c>
      <c r="C47" s="24"/>
      <c r="D47" s="24"/>
      <c r="E47" s="25"/>
      <c r="F47" s="25"/>
      <c r="G47" s="25"/>
      <c r="H47" s="25"/>
      <c r="I47" s="54"/>
      <c r="J47" s="25"/>
      <c r="K47" s="53"/>
      <c r="L47" s="50"/>
      <c r="M47" s="51"/>
      <c r="N47" s="49"/>
      <c r="O47" s="52"/>
    </row>
    <row r="48" ht="22.5" spans="1:15">
      <c r="A48" s="17" t="s">
        <v>43</v>
      </c>
      <c r="B48" s="23" t="s">
        <v>106</v>
      </c>
      <c r="C48" s="24" t="s">
        <v>80</v>
      </c>
      <c r="D48" s="24">
        <v>37</v>
      </c>
      <c r="E48" s="25">
        <f t="shared" si="32"/>
        <v>10.95</v>
      </c>
      <c r="F48" s="25">
        <f t="shared" si="33"/>
        <v>405.15</v>
      </c>
      <c r="G48" s="25">
        <v>14.01</v>
      </c>
      <c r="H48" s="25">
        <f t="shared" si="34"/>
        <v>14.83</v>
      </c>
      <c r="I48" s="25">
        <v>9.41</v>
      </c>
      <c r="J48" s="25">
        <f t="shared" si="35"/>
        <v>348</v>
      </c>
      <c r="K48" s="49" t="s">
        <v>107</v>
      </c>
      <c r="L48" s="50">
        <f t="shared" si="36"/>
        <v>368</v>
      </c>
      <c r="M48" s="51">
        <f t="shared" ref="M48:M53" si="37">$M$6</f>
        <v>0</v>
      </c>
      <c r="N48" s="49">
        <f t="shared" ref="N48:N53" si="38">ROUND(K48*(1-M48),2)</f>
        <v>9.95</v>
      </c>
      <c r="O48" s="52">
        <f t="shared" si="31"/>
        <v>368</v>
      </c>
    </row>
    <row r="49" ht="33.75" spans="1:15">
      <c r="A49" s="17" t="s">
        <v>47</v>
      </c>
      <c r="B49" s="23" t="s">
        <v>108</v>
      </c>
      <c r="C49" s="24" t="s">
        <v>80</v>
      </c>
      <c r="D49" s="24">
        <v>56.8</v>
      </c>
      <c r="E49" s="25">
        <f t="shared" si="32"/>
        <v>54.47</v>
      </c>
      <c r="F49" s="25">
        <f t="shared" si="33"/>
        <v>3093.9</v>
      </c>
      <c r="G49" s="25">
        <v>46.8</v>
      </c>
      <c r="H49" s="25">
        <f t="shared" si="34"/>
        <v>49.53</v>
      </c>
      <c r="I49" s="25">
        <v>46.8</v>
      </c>
      <c r="J49" s="25">
        <f t="shared" si="35"/>
        <v>2658</v>
      </c>
      <c r="K49" s="49" t="s">
        <v>109</v>
      </c>
      <c r="L49" s="50">
        <f t="shared" si="36"/>
        <v>2813</v>
      </c>
      <c r="M49" s="51">
        <f t="shared" si="37"/>
        <v>0</v>
      </c>
      <c r="N49" s="49">
        <f t="shared" si="38"/>
        <v>49.52</v>
      </c>
      <c r="O49" s="52">
        <f t="shared" si="31"/>
        <v>2813</v>
      </c>
    </row>
    <row r="50" customHeight="1" spans="1:15">
      <c r="A50" s="17" t="s">
        <v>110</v>
      </c>
      <c r="B50" s="23" t="s">
        <v>111</v>
      </c>
      <c r="C50" s="24"/>
      <c r="D50" s="24"/>
      <c r="E50" s="25"/>
      <c r="F50" s="25"/>
      <c r="G50" s="25"/>
      <c r="H50" s="25"/>
      <c r="I50" s="54"/>
      <c r="J50" s="25"/>
      <c r="K50" s="49"/>
      <c r="L50" s="50"/>
      <c r="M50" s="51"/>
      <c r="N50" s="49"/>
      <c r="O50" s="52"/>
    </row>
    <row r="51" customHeight="1" spans="1:15">
      <c r="A51" s="17" t="s">
        <v>112</v>
      </c>
      <c r="B51" s="23" t="s">
        <v>113</v>
      </c>
      <c r="C51" s="24" t="s">
        <v>114</v>
      </c>
      <c r="D51" s="24">
        <v>138.9</v>
      </c>
      <c r="E51" s="25">
        <f t="shared" ref="E51:E53" si="39">ROUND(K51*1.1,2)</f>
        <v>444.07</v>
      </c>
      <c r="F51" s="25">
        <f t="shared" ref="F51:F53" si="40">ROUND(D51*E51,2)</f>
        <v>61681.32</v>
      </c>
      <c r="G51" s="25">
        <v>416.13</v>
      </c>
      <c r="H51" s="25">
        <f t="shared" ref="H51:H53" si="41">ROUND((G51/1.03)*1.09,2)</f>
        <v>440.37</v>
      </c>
      <c r="I51" s="25">
        <v>381.48</v>
      </c>
      <c r="J51" s="25">
        <f t="shared" ref="J51:J53" si="42">ROUND(D51*I51,0)</f>
        <v>52988</v>
      </c>
      <c r="K51" s="49" t="s">
        <v>115</v>
      </c>
      <c r="L51" s="50">
        <f t="shared" ref="L51:L53" si="43">ROUND(K51*D51,0)</f>
        <v>56074</v>
      </c>
      <c r="M51" s="51">
        <f t="shared" si="37"/>
        <v>0</v>
      </c>
      <c r="N51" s="49">
        <f t="shared" si="38"/>
        <v>403.7</v>
      </c>
      <c r="O51" s="52">
        <f t="shared" si="31"/>
        <v>56074</v>
      </c>
    </row>
    <row r="52" customHeight="1" spans="1:15">
      <c r="A52" s="17" t="s">
        <v>47</v>
      </c>
      <c r="B52" s="23" t="s">
        <v>116</v>
      </c>
      <c r="C52" s="24" t="s">
        <v>114</v>
      </c>
      <c r="D52" s="24">
        <v>138.9</v>
      </c>
      <c r="E52" s="25">
        <f t="shared" si="39"/>
        <v>54.25</v>
      </c>
      <c r="F52" s="25">
        <f t="shared" si="40"/>
        <v>7535.33</v>
      </c>
      <c r="G52" s="25">
        <v>50.4</v>
      </c>
      <c r="H52" s="25">
        <f t="shared" si="41"/>
        <v>53.34</v>
      </c>
      <c r="I52" s="25">
        <v>46.6</v>
      </c>
      <c r="J52" s="25">
        <f t="shared" si="42"/>
        <v>6473</v>
      </c>
      <c r="K52" s="49" t="s">
        <v>117</v>
      </c>
      <c r="L52" s="50">
        <f t="shared" si="43"/>
        <v>6851</v>
      </c>
      <c r="M52" s="51">
        <f t="shared" si="37"/>
        <v>0</v>
      </c>
      <c r="N52" s="49">
        <f t="shared" si="38"/>
        <v>49.32</v>
      </c>
      <c r="O52" s="52">
        <f t="shared" si="31"/>
        <v>6851</v>
      </c>
    </row>
    <row r="53" ht="22.5" spans="1:15">
      <c r="A53" s="17" t="s">
        <v>85</v>
      </c>
      <c r="B53" s="23" t="s">
        <v>118</v>
      </c>
      <c r="C53" s="24" t="s">
        <v>114</v>
      </c>
      <c r="D53" s="24">
        <v>60</v>
      </c>
      <c r="E53" s="25">
        <f t="shared" si="39"/>
        <v>655.73</v>
      </c>
      <c r="F53" s="25">
        <f t="shared" si="40"/>
        <v>39343.8</v>
      </c>
      <c r="G53" s="25">
        <v>260</v>
      </c>
      <c r="H53" s="25">
        <f t="shared" si="41"/>
        <v>275.15</v>
      </c>
      <c r="I53" s="25">
        <v>199.48</v>
      </c>
      <c r="J53" s="25">
        <f t="shared" si="42"/>
        <v>11969</v>
      </c>
      <c r="K53" s="49" t="s">
        <v>119</v>
      </c>
      <c r="L53" s="50">
        <f t="shared" si="43"/>
        <v>35767</v>
      </c>
      <c r="M53" s="51">
        <f t="shared" si="37"/>
        <v>0</v>
      </c>
      <c r="N53" s="49">
        <f t="shared" si="38"/>
        <v>596.12</v>
      </c>
      <c r="O53" s="52">
        <f t="shared" si="31"/>
        <v>35767</v>
      </c>
    </row>
    <row r="54" customHeight="1" spans="1:15">
      <c r="A54" s="17">
        <v>416</v>
      </c>
      <c r="B54" s="18" t="s">
        <v>120</v>
      </c>
      <c r="C54" s="27"/>
      <c r="D54" s="27"/>
      <c r="E54" s="25"/>
      <c r="F54" s="25"/>
      <c r="G54" s="25"/>
      <c r="H54" s="25"/>
      <c r="I54" s="54"/>
      <c r="J54" s="25"/>
      <c r="K54" s="53"/>
      <c r="L54" s="50"/>
      <c r="M54" s="51"/>
      <c r="N54" s="49"/>
      <c r="O54" s="52"/>
    </row>
    <row r="55" customHeight="1" spans="1:15">
      <c r="A55" s="17" t="s">
        <v>121</v>
      </c>
      <c r="B55" s="18" t="s">
        <v>122</v>
      </c>
      <c r="C55" s="24"/>
      <c r="D55" s="24"/>
      <c r="E55" s="25"/>
      <c r="F55" s="25"/>
      <c r="G55" s="25"/>
      <c r="H55" s="25"/>
      <c r="I55" s="54"/>
      <c r="J55" s="25"/>
      <c r="K55" s="53"/>
      <c r="L55" s="50"/>
      <c r="M55" s="51"/>
      <c r="N55" s="49"/>
      <c r="O55" s="52"/>
    </row>
    <row r="56" ht="22.5" spans="1:15">
      <c r="A56" s="17" t="s">
        <v>43</v>
      </c>
      <c r="B56" s="18" t="s">
        <v>123</v>
      </c>
      <c r="C56" s="24" t="s">
        <v>124</v>
      </c>
      <c r="D56" s="24">
        <v>750.75</v>
      </c>
      <c r="E56" s="25">
        <f t="shared" ref="E56:E59" si="44">ROUND(K56*1.1,2)</f>
        <v>69</v>
      </c>
      <c r="F56" s="25">
        <f t="shared" ref="F56:F59" si="45">ROUND(D56*E56,2)</f>
        <v>51801.75</v>
      </c>
      <c r="G56" s="25">
        <v>6</v>
      </c>
      <c r="H56" s="25">
        <f t="shared" ref="H56:H59" si="46">ROUND((G56/1.03)*1.09,2)</f>
        <v>6.35</v>
      </c>
      <c r="I56" s="25">
        <v>5</v>
      </c>
      <c r="J56" s="25">
        <f t="shared" ref="J56:J59" si="47">ROUND(D56*I56,0)</f>
        <v>3754</v>
      </c>
      <c r="K56" s="49" t="s">
        <v>125</v>
      </c>
      <c r="L56" s="50">
        <f t="shared" ref="L56:L59" si="48">ROUND(K56*D56,0)</f>
        <v>47095</v>
      </c>
      <c r="M56" s="51">
        <f t="shared" ref="M56:M59" si="49">$M$6</f>
        <v>0</v>
      </c>
      <c r="N56" s="49">
        <f t="shared" ref="N56:N59" si="50">ROUND(K56*(1-M56),2)</f>
        <v>62.73</v>
      </c>
      <c r="O56" s="52">
        <f t="shared" si="31"/>
        <v>47095</v>
      </c>
    </row>
    <row r="57" ht="22.5" spans="1:15">
      <c r="A57" s="17" t="s">
        <v>47</v>
      </c>
      <c r="B57" s="18" t="s">
        <v>126</v>
      </c>
      <c r="C57" s="24" t="s">
        <v>124</v>
      </c>
      <c r="D57" s="24">
        <v>467.775</v>
      </c>
      <c r="E57" s="25">
        <f t="shared" si="44"/>
        <v>83.53</v>
      </c>
      <c r="F57" s="25">
        <f t="shared" si="45"/>
        <v>39073.25</v>
      </c>
      <c r="G57" s="25">
        <v>6</v>
      </c>
      <c r="H57" s="25">
        <f t="shared" si="46"/>
        <v>6.35</v>
      </c>
      <c r="I57" s="25">
        <v>5</v>
      </c>
      <c r="J57" s="25">
        <f t="shared" si="47"/>
        <v>2339</v>
      </c>
      <c r="K57" s="49" t="s">
        <v>127</v>
      </c>
      <c r="L57" s="50">
        <f t="shared" si="48"/>
        <v>35523</v>
      </c>
      <c r="M57" s="51">
        <f t="shared" si="49"/>
        <v>0</v>
      </c>
      <c r="N57" s="49">
        <f t="shared" si="50"/>
        <v>75.94</v>
      </c>
      <c r="O57" s="52">
        <f t="shared" si="31"/>
        <v>35523</v>
      </c>
    </row>
    <row r="58" customHeight="1" spans="1:15">
      <c r="A58" s="17" t="s">
        <v>128</v>
      </c>
      <c r="B58" s="18" t="s">
        <v>129</v>
      </c>
      <c r="C58" s="24"/>
      <c r="D58" s="24"/>
      <c r="E58" s="25"/>
      <c r="F58" s="25"/>
      <c r="G58" s="25"/>
      <c r="H58" s="25"/>
      <c r="I58" s="54"/>
      <c r="J58" s="25"/>
      <c r="K58" s="49"/>
      <c r="L58" s="50"/>
      <c r="M58" s="51"/>
      <c r="N58" s="49"/>
      <c r="O58" s="52"/>
    </row>
    <row r="59" customHeight="1" spans="1:15">
      <c r="A59" s="17" t="s">
        <v>43</v>
      </c>
      <c r="B59" s="18" t="s">
        <v>130</v>
      </c>
      <c r="C59" s="24" t="s">
        <v>131</v>
      </c>
      <c r="D59" s="24">
        <v>16</v>
      </c>
      <c r="E59" s="25">
        <f t="shared" si="44"/>
        <v>11189.68</v>
      </c>
      <c r="F59" s="25">
        <f t="shared" si="45"/>
        <v>179034.88</v>
      </c>
      <c r="G59" s="25">
        <v>9640</v>
      </c>
      <c r="H59" s="25">
        <f t="shared" si="46"/>
        <v>10201.55</v>
      </c>
      <c r="I59" s="25">
        <v>9046.94</v>
      </c>
      <c r="J59" s="25">
        <f t="shared" si="47"/>
        <v>144751</v>
      </c>
      <c r="K59" s="49" t="s">
        <v>132</v>
      </c>
      <c r="L59" s="50">
        <f t="shared" si="48"/>
        <v>162759</v>
      </c>
      <c r="M59" s="51">
        <f t="shared" si="49"/>
        <v>0</v>
      </c>
      <c r="N59" s="49">
        <f t="shared" si="50"/>
        <v>10172.44</v>
      </c>
      <c r="O59" s="52">
        <f t="shared" si="31"/>
        <v>162759</v>
      </c>
    </row>
    <row r="60" customHeight="1" spans="1:15">
      <c r="A60" s="28" t="s">
        <v>133</v>
      </c>
      <c r="B60" s="29"/>
      <c r="C60" s="30" t="s">
        <v>134</v>
      </c>
      <c r="D60" s="30"/>
      <c r="E60" s="31"/>
      <c r="F60" s="32">
        <f>SUM(F8:F59)</f>
        <v>1663936.96</v>
      </c>
      <c r="G60" s="32"/>
      <c r="H60" s="32"/>
      <c r="I60" s="32"/>
      <c r="J60" s="32">
        <f>SUM(J8:J59)</f>
        <v>1084530</v>
      </c>
      <c r="K60" s="55"/>
      <c r="L60" s="56">
        <f>SUM(L8:L59)</f>
        <v>1512879</v>
      </c>
      <c r="M60" s="57"/>
      <c r="N60" s="58"/>
      <c r="O60" s="59">
        <f>SUM(O9:O59)</f>
        <v>1512879</v>
      </c>
    </row>
    <row r="61" customHeight="1" spans="1:15">
      <c r="A61" s="33" t="s">
        <v>135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customHeight="1" spans="1: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ht="33" customHeight="1" spans="1: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</sheetData>
  <sheetProtection password="C62F" sheet="1" selectLockedCells="1" objects="1"/>
  <mergeCells count="11">
    <mergeCell ref="E4:F4"/>
    <mergeCell ref="I4:J4"/>
    <mergeCell ref="K4:L4"/>
    <mergeCell ref="M4:O4"/>
    <mergeCell ref="A60:B60"/>
    <mergeCell ref="A4:A5"/>
    <mergeCell ref="B4:B5"/>
    <mergeCell ref="C4:C5"/>
    <mergeCell ref="D4:D5"/>
    <mergeCell ref="A2:O3"/>
    <mergeCell ref="A61:O63"/>
  </mergeCells>
  <pageMargins left="0.826388888888889" right="0.314583333333333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分项分部清单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哈皮扭几儿</cp:lastModifiedBy>
  <dcterms:created xsi:type="dcterms:W3CDTF">2022-03-08T02:11:00Z</dcterms:created>
  <dcterms:modified xsi:type="dcterms:W3CDTF">2022-03-15T02:19:52Z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D61587EF048E4402BCB8D462E7CB0CF9</vt:lpwstr>
  </property>
  <property fmtid="{D5CDD505-2E9C-101B-9397-08002B2CF9AE}" pid="3" name="KSOProductBuildVer">
    <vt:lpwstr>2052-11.1.0.11365</vt:lpwstr>
  </property>
</Properties>
</file>