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工程量清单" sheetId="10" r:id="rId1"/>
  </sheets>
  <definedNames>
    <definedName name="_xlnm._FilterDatabase" localSheetId="0" hidden="1">工程量清单!$A$2:$O$205</definedName>
    <definedName name="_xlnm.Print_Titles" localSheetId="0">工程量清单!$1:$2</definedName>
    <definedName name="_xlnm.Print_Area" localSheetId="0">工程量清单!$A$1:$O$205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<sst xmlns="http://schemas.openxmlformats.org/spreadsheetml/2006/main" count="1170" uniqueCount="511">
  <si>
    <t>巫溪至开州高速公路项目机电工程通风照明工程专项分包工程量清单</t>
  </si>
  <si>
    <t>子目号</t>
  </si>
  <si>
    <t>子目名称</t>
  </si>
  <si>
    <t>参数规格型号</t>
  </si>
  <si>
    <t>工作内容</t>
  </si>
  <si>
    <t>计量规则</t>
  </si>
  <si>
    <t>单位</t>
  </si>
  <si>
    <t>数量</t>
  </si>
  <si>
    <t>设备品牌</t>
  </si>
  <si>
    <t>规格型号</t>
  </si>
  <si>
    <t>单价（元）</t>
  </si>
  <si>
    <t>单项限价（元）</t>
  </si>
  <si>
    <t>偏差率（%）</t>
  </si>
  <si>
    <t>合计（元）</t>
  </si>
  <si>
    <t>甲乙供</t>
  </si>
  <si>
    <t>备注</t>
  </si>
  <si>
    <t>903-44</t>
  </si>
  <si>
    <t>线缆托架</t>
  </si>
  <si>
    <t>903-44-c</t>
  </si>
  <si>
    <t>隧道弱电电缆托架</t>
  </si>
  <si>
    <t>规格型号详设计，平均锌层600g/m²</t>
  </si>
  <si>
    <t>1.支架安装
2.防雷接地
3.补刷油漆</t>
  </si>
  <si>
    <t>1.依据图纸所示，按数量以套计量
2.综合单价包干，包含一切安装辅材，二次转运、装卸、存储等费用</t>
  </si>
  <si>
    <t>套</t>
  </si>
  <si>
    <t>乙供</t>
  </si>
  <si>
    <t>904-14</t>
  </si>
  <si>
    <t>904-14-a</t>
  </si>
  <si>
    <t>金属托架</t>
  </si>
  <si>
    <t>904-14-a-6</t>
  </si>
  <si>
    <t>变电所电缆支架</t>
  </si>
  <si>
    <t>∠50×50×5mm L=350mm 三层，平均锌层600g/m²</t>
  </si>
  <si>
    <t>904-14-a-7</t>
  </si>
  <si>
    <t>∠50×50×5mm L=350mm 四层，平均锌层600g/m²</t>
  </si>
  <si>
    <t>904-14-a-8</t>
  </si>
  <si>
    <t>∠50×50×5mm L=300mm 四层，平均锌层600g/m²</t>
  </si>
  <si>
    <t>904-14-a-10</t>
  </si>
  <si>
    <t>水泵房角钢支架</t>
  </si>
  <si>
    <t>∠50×50×5mm，平均锌层600g/m²</t>
  </si>
  <si>
    <t>照明系统</t>
  </si>
  <si>
    <t>905-1</t>
  </si>
  <si>
    <t>中杆灯</t>
  </si>
  <si>
    <t>12-15m</t>
  </si>
  <si>
    <t>905-1-a</t>
  </si>
  <si>
    <t>不带升降功能</t>
  </si>
  <si>
    <t>905-1-a-1</t>
  </si>
  <si>
    <t>广场路灯15m（含灯具基础）</t>
  </si>
  <si>
    <t>1×250W LED灯,15米，含灯具基础、手孔、安装附件等</t>
  </si>
  <si>
    <t>1.灯具及配套附件、辅材的装卸、运输、就位；
2.测位、钻孔、螺栓安装、支架固定、灯具安装；
3.试亮、现场清理。
4.灯杆及配套附件、辅材的装卸、运输、就位；
5.灯杆、灯盘、防护罩安装；
6.防腐处理、试亮。
7.钢筋及预埋件制作入模；
8.混凝土运输、浇筑、养生；
9.基坑回填、夯实、弃方移运处理
10.手孔制作、井盖安装</t>
  </si>
  <si>
    <t>1.依据图纸所示，按满足设计配置和功能要求的灯杆数量以套计量；
2.综合单价包干，包含一切安装辅材，二次转运、装卸、存储等费用</t>
  </si>
  <si>
    <t>灯具乙供，灯杆甲供</t>
  </si>
  <si>
    <t>905-4</t>
  </si>
  <si>
    <t>LED灯</t>
  </si>
  <si>
    <t>905-4-a</t>
  </si>
  <si>
    <t>单管LED灯</t>
  </si>
  <si>
    <t>220V ,18W ,1800lm,防护等级IP65</t>
  </si>
  <si>
    <t>1.灯具及配套附件、辅材的装卸、运输、就位；
2.测位、钻孔、螺栓安装、支架固定、灯具安装；
3.试亮、现场清理。</t>
  </si>
  <si>
    <t>1.依据图纸所示，按满足设计配置和功能要求的灯具数量以套计量；
2.综合单价包干，包含一切安装辅材，二次转运、装卸、存储等费用</t>
  </si>
  <si>
    <t>905-4-b</t>
  </si>
  <si>
    <t>双管LED灯</t>
  </si>
  <si>
    <t>220V,2*18W, 2*1800lm,防护等级IP65</t>
  </si>
  <si>
    <t>905-4-c</t>
  </si>
  <si>
    <t>隧道LED灯</t>
  </si>
  <si>
    <t>45W</t>
  </si>
  <si>
    <t>905-4-d</t>
  </si>
  <si>
    <t>60W</t>
  </si>
  <si>
    <t>905-4-e</t>
  </si>
  <si>
    <t>80W</t>
  </si>
  <si>
    <t>905-4-f</t>
  </si>
  <si>
    <t>120W</t>
  </si>
  <si>
    <t>905-4-g</t>
  </si>
  <si>
    <t>130W</t>
  </si>
  <si>
    <t>905-4-h</t>
  </si>
  <si>
    <t>180W</t>
  </si>
  <si>
    <t>905-4-i</t>
  </si>
  <si>
    <t>200W</t>
  </si>
  <si>
    <t>905-4-j</t>
  </si>
  <si>
    <t>LED条形洗墙灯</t>
  </si>
  <si>
    <t>12W,76×1000mm</t>
  </si>
  <si>
    <t>905-5</t>
  </si>
  <si>
    <t>引导指示灯</t>
  </si>
  <si>
    <t>905-5-a</t>
  </si>
  <si>
    <t>疏散出口标志灯</t>
  </si>
  <si>
    <t>A型DC36V 1W,大型，防护等级IP65</t>
  </si>
  <si>
    <t>1.设备本体、支架及配套附件、辅材的装卸、运输、就位；
2.安装、线缆连接；
3.接口正确性检查和调试、指标测试</t>
  </si>
  <si>
    <t>1.依据图纸所示，按满足设计配置和功能要求的标志数量以套计量；
2.综合单价包干，包含一切安装辅材，二次转运、装卸、存储等费用</t>
  </si>
  <si>
    <t>905-5-b</t>
  </si>
  <si>
    <t>消防应急照明灯具</t>
  </si>
  <si>
    <t>A型DC36V 6W,防护等级IP65</t>
  </si>
  <si>
    <t>905-7</t>
  </si>
  <si>
    <t>引道照明灯</t>
  </si>
  <si>
    <t>905-7-a</t>
  </si>
  <si>
    <t>单臂120w</t>
  </si>
  <si>
    <t>LED,H=9m,避险车道照明，含单臂灯杆9米，灯杆上口径70mm，下口径200mm,，壁厚5.0mm，材质为 Q235 热轧板，挑臂 1.5m,镀锌钢管二次喷塑表面处理</t>
  </si>
  <si>
    <t>905-7-b</t>
  </si>
  <si>
    <t>隧道引道照明灯160W</t>
  </si>
  <si>
    <t>H=9m</t>
  </si>
  <si>
    <t>905-7-c</t>
  </si>
  <si>
    <t>H=10m</t>
  </si>
  <si>
    <t>905-8</t>
  </si>
  <si>
    <t>905-8-b</t>
  </si>
  <si>
    <t>收费广场照明配电箱</t>
  </si>
  <si>
    <t>含基础，含避雷器、开关、接地等</t>
  </si>
  <si>
    <t>1.设备本体及配套附件、辅材的装卸、运输、就位；
2.安装、线缆连接；
3.接口正确性检查和调试、指标测试、标识
4.基础预埋件安装
5.基础浇筑</t>
  </si>
  <si>
    <t>1.依据图纸所示，按设备数量以套计量
2.综合单价包干，包含一切安装辅材，二次转运、装卸、存储等费用</t>
  </si>
  <si>
    <t>甲供</t>
  </si>
  <si>
    <t>905-8-c</t>
  </si>
  <si>
    <t>加强照明配电箱</t>
  </si>
  <si>
    <t>XXK1-07-I</t>
  </si>
  <si>
    <t>1.设备本体及配套附件、辅材的装卸、运输、就位；
2.安装、线缆连接；
3.接口正确性检查和调试、指标测试、标识</t>
  </si>
  <si>
    <t>905-8-d</t>
  </si>
  <si>
    <t>基本照明配电箱</t>
  </si>
  <si>
    <t>XXK1-07-II</t>
  </si>
  <si>
    <t>905-10</t>
  </si>
  <si>
    <t>电力电缆</t>
  </si>
  <si>
    <t>905-10-d</t>
  </si>
  <si>
    <t>YJV22</t>
  </si>
  <si>
    <t>905-10-d-2</t>
  </si>
  <si>
    <t>YJV22-1kV-3×4mm²</t>
  </si>
  <si>
    <t>1.线缆配套附件、辅材的装卸、运输、开箱、就位
2.线缆检查、编号、安放
3.断线、固定、临时封头、清理场地
4.电缆头制作、安装
5.功能检测
6.沟槽开挖回填</t>
  </si>
  <si>
    <t>1.依据图纸所示，按线缆长度，以m计量
2.综合单价包干，包含一切安装辅材，二次转运、装卸、存储等费用</t>
  </si>
  <si>
    <t>m</t>
  </si>
  <si>
    <t>905-10-d-3</t>
  </si>
  <si>
    <t>YJV22-1kV-4×4mm²</t>
  </si>
  <si>
    <t>905-10-d-4</t>
  </si>
  <si>
    <t>YJV22-1kV-4×6mm²</t>
  </si>
  <si>
    <t>905-10-d-5</t>
  </si>
  <si>
    <t>YJV22-1kV-4×10mm²</t>
  </si>
  <si>
    <t>905-10-e</t>
  </si>
  <si>
    <t>BV</t>
  </si>
  <si>
    <t>905-10-e-1</t>
  </si>
  <si>
    <t>BV-1×16mm²</t>
  </si>
  <si>
    <t>1.线缆配套附件、辅材的装卸、运输、开箱、就位
2.线缆检查、编号、安放
3.断线、固定、临时封头、清理场地
4.电缆头制作、安装
5.功能检测</t>
  </si>
  <si>
    <t>905-10-f</t>
  </si>
  <si>
    <t>BVV</t>
  </si>
  <si>
    <t>905-10-f-1</t>
  </si>
  <si>
    <t>BVV-3×2.5mm²</t>
  </si>
  <si>
    <t>905-10-f-2</t>
  </si>
  <si>
    <t>BVV-500-3×2.5mm²</t>
  </si>
  <si>
    <t>905-10-v</t>
  </si>
  <si>
    <t>NH-BVV</t>
  </si>
  <si>
    <t>905-10-v-1</t>
  </si>
  <si>
    <t>NH-BVV-500V-3×2.5mm²</t>
  </si>
  <si>
    <t>905-10-v-2</t>
  </si>
  <si>
    <t>NH-BVV-500V-5×2.5mm²</t>
  </si>
  <si>
    <t>905-10-x</t>
  </si>
  <si>
    <t>ZB-YJY</t>
  </si>
  <si>
    <t>905-10-x-2</t>
  </si>
  <si>
    <t>ZB-YJY-4×6mm²</t>
  </si>
  <si>
    <t>905-10-x-3</t>
  </si>
  <si>
    <t>ZB-YJY-4×16mm²</t>
  </si>
  <si>
    <t>905-10-x-4</t>
  </si>
  <si>
    <t>ZB-YJY-4×25mm²</t>
  </si>
  <si>
    <t>905-10-x-5</t>
  </si>
  <si>
    <t>ZB-YJY-5×10mm²</t>
  </si>
  <si>
    <t>905-10-y</t>
  </si>
  <si>
    <t>ZB-BYJ</t>
  </si>
  <si>
    <t>905-10-y-1</t>
  </si>
  <si>
    <t>ZB-BYJ-0.45/0.75kV-1×2.5mm²</t>
  </si>
  <si>
    <t>905-10-z</t>
  </si>
  <si>
    <t>ZB-YJV</t>
  </si>
  <si>
    <t>905-10-z-1</t>
  </si>
  <si>
    <t>ZB-YJV-0.6/1kV-1×4mm²</t>
  </si>
  <si>
    <t>905-10-z-2</t>
  </si>
  <si>
    <t>ZB-YJV-0.6/1kV-1×6mm²</t>
  </si>
  <si>
    <t>905-10-z-3</t>
  </si>
  <si>
    <t>ZB-YJV-0.6/1kV-1×10mm²</t>
  </si>
  <si>
    <t>905-10-z-4</t>
  </si>
  <si>
    <t>ZB-YJV-0.6/1kV-4×4mm²</t>
  </si>
  <si>
    <t>905-10-z-5</t>
  </si>
  <si>
    <t>ZB-YJV-0.6/1kV-4×6mm²</t>
  </si>
  <si>
    <t>905-10-z-6</t>
  </si>
  <si>
    <t>ZB-YJV-0.6/1kV-4×10mm²</t>
  </si>
  <si>
    <t>905-10-z-7</t>
  </si>
  <si>
    <t>ZB-YJV-0.6/1kV-4×16mm²</t>
  </si>
  <si>
    <t>905-10-z-8</t>
  </si>
  <si>
    <t>ZB-YJV-0.6/1kV-4×25mm²</t>
  </si>
  <si>
    <t>905-10-z-9</t>
  </si>
  <si>
    <t>ZB-YJV-0.6/1kV-4×35mm²</t>
  </si>
  <si>
    <t>905-10-z-10</t>
  </si>
  <si>
    <t>ZB-YJV-5×（1×4mm²）</t>
  </si>
  <si>
    <t>905-10-z-11</t>
  </si>
  <si>
    <t>ZB-YJV-5×（1×6mm²）</t>
  </si>
  <si>
    <t>905-10-aa</t>
  </si>
  <si>
    <t>ZBN-YJV</t>
  </si>
  <si>
    <t>905-10-aa-1</t>
  </si>
  <si>
    <t>ZBN-YJV-0.6/1kV-1×4mm²</t>
  </si>
  <si>
    <t>905-10-aa-2</t>
  </si>
  <si>
    <t>ZBN-YJV-0.6/1kV-4×4mm²</t>
  </si>
  <si>
    <t>905-10-aa-3</t>
  </si>
  <si>
    <t>ZBN-YJV-0.6/1kV-4×6mm²</t>
  </si>
  <si>
    <t>905-10-aa-4</t>
  </si>
  <si>
    <t>ZBN-YJV-0.6/1kV-4×10mm²</t>
  </si>
  <si>
    <t>905-10-aa-5</t>
  </si>
  <si>
    <t>ZBN-YJV-0.6/1kV-4×25mm²</t>
  </si>
  <si>
    <t>905-10-aa-6</t>
  </si>
  <si>
    <t>ZBN-YJV-0.6/1kV-4×35mm²</t>
  </si>
  <si>
    <t>905-10-aa-7</t>
  </si>
  <si>
    <t>ZBN-YJV-0.6/1kV-4×50mm²</t>
  </si>
  <si>
    <t>905-10-aa-8</t>
  </si>
  <si>
    <t>ZBN-YJV-5×（1×4mm²）</t>
  </si>
  <si>
    <t>905-10-ab</t>
  </si>
  <si>
    <t>ZBN-KYJV</t>
  </si>
  <si>
    <t>905-10-ab-1</t>
  </si>
  <si>
    <t>ZBN-KYJV-0.45/0.75kV-5×1.5mm²</t>
  </si>
  <si>
    <t>905-10-ab-2</t>
  </si>
  <si>
    <t>ZBN-KYJV-5×1.5mm²</t>
  </si>
  <si>
    <t>905-10-ac</t>
  </si>
  <si>
    <t>ZBN-BYJ</t>
  </si>
  <si>
    <t>905-10-ac-1</t>
  </si>
  <si>
    <t>ZBN-BYJ-0.45/0.75kV-1×2.5mm²</t>
  </si>
  <si>
    <t>905-10-ac-2</t>
  </si>
  <si>
    <t>ZBN-BYJ-0.45/0.75kV-1×4mm²</t>
  </si>
  <si>
    <t>905-10-ad</t>
  </si>
  <si>
    <t>NH-RVVSP</t>
  </si>
  <si>
    <t>905-10-ad-1</t>
  </si>
  <si>
    <t>NH-RVVSP-2×2.5mm²</t>
  </si>
  <si>
    <t>905-10-ae</t>
  </si>
  <si>
    <t>WDZBN-YJY</t>
  </si>
  <si>
    <t>905-10-ae-1</t>
  </si>
  <si>
    <t>WDZBN-YJY-1×4mm²</t>
  </si>
  <si>
    <t>905-10-ae-2</t>
  </si>
  <si>
    <t>WDZBN-YJY-4×4mm²</t>
  </si>
  <si>
    <t>905-10-ae-3</t>
  </si>
  <si>
    <t>WDZBN-YJY-4×6mm²</t>
  </si>
  <si>
    <t>905-10-ae-4</t>
  </si>
  <si>
    <t>WDZBN-YJY-4×10mm²</t>
  </si>
  <si>
    <t>905-10-ae-5</t>
  </si>
  <si>
    <t>WDZBN-YJY-4×16mm²</t>
  </si>
  <si>
    <t>905-10-ae-6</t>
  </si>
  <si>
    <t>WDZBN-YJY-4×25mm²</t>
  </si>
  <si>
    <t>905-10-ae-7</t>
  </si>
  <si>
    <t>WDZBN-YJY-4×35mm²</t>
  </si>
  <si>
    <t>905-10-ae-8</t>
  </si>
  <si>
    <t>WDZBN-YJY-5×4mm²</t>
  </si>
  <si>
    <t>905-10-ae-9</t>
  </si>
  <si>
    <t>WDZBN-YJY-5×6mm²</t>
  </si>
  <si>
    <t>905-10-ae-10</t>
  </si>
  <si>
    <t>WDZBN-YJY-1kV-5×2.5mm²</t>
  </si>
  <si>
    <t>905-10-af</t>
  </si>
  <si>
    <t>905-10-af-1</t>
  </si>
  <si>
    <t>WDZB-YJY-4×6mm²</t>
  </si>
  <si>
    <t>905-10-af-2</t>
  </si>
  <si>
    <t>WDZB-YJY-4×10mm²</t>
  </si>
  <si>
    <t>905-10-af-3</t>
  </si>
  <si>
    <t>WDZB-YJY-4×16mm²</t>
  </si>
  <si>
    <t>905-10-af-4</t>
  </si>
  <si>
    <t>WDZB-YJY-4×25mm²</t>
  </si>
  <si>
    <t>905-10-af-5</t>
  </si>
  <si>
    <t>WDZB-YJY-5×4mm²</t>
  </si>
  <si>
    <t>905-10-af-6</t>
  </si>
  <si>
    <t>WDZB-YJY-5×6mm²</t>
  </si>
  <si>
    <t>905-10-af-7</t>
  </si>
  <si>
    <t>WDZB-YJY-5×10mm²</t>
  </si>
  <si>
    <t>905-10-ag</t>
  </si>
  <si>
    <t>905-10-ag-1</t>
  </si>
  <si>
    <t>WDZB-YJV-5×（1×4mm²）</t>
  </si>
  <si>
    <t>905-10-ag-2</t>
  </si>
  <si>
    <t>WDZB-YJV-5×（1×6mm²）</t>
  </si>
  <si>
    <t>905-10-ah</t>
  </si>
  <si>
    <t>905-10-ah-1</t>
  </si>
  <si>
    <t>WDZBN-YJV-5×（1×4mm²）</t>
  </si>
  <si>
    <t>905-10-ai</t>
  </si>
  <si>
    <t>WDZB-BVV</t>
  </si>
  <si>
    <t>905-10-ai-1</t>
  </si>
  <si>
    <t>WDZB-BVV-3×2.5mm²</t>
  </si>
  <si>
    <t>905-10-aj</t>
  </si>
  <si>
    <t>WDZBN-BVV</t>
  </si>
  <si>
    <t>905-10-aj-1</t>
  </si>
  <si>
    <t>WDZBN-BVV-3×2.5mm²</t>
  </si>
  <si>
    <t>905-10-ak</t>
  </si>
  <si>
    <t>ZBN-YJY</t>
  </si>
  <si>
    <t>905-10-ak-1</t>
  </si>
  <si>
    <t>ZBN-YJY-1×4mm²</t>
  </si>
  <si>
    <t>905-10-ak-2</t>
  </si>
  <si>
    <t>ZBN-YJY-4×16mm²</t>
  </si>
  <si>
    <t>905-10-ak-3</t>
  </si>
  <si>
    <t>ZBN-YJY-4×25mm²</t>
  </si>
  <si>
    <t>905-10-al</t>
  </si>
  <si>
    <t>ZB-BVV</t>
  </si>
  <si>
    <t>905-10-al-1</t>
  </si>
  <si>
    <t>ZB-BVV-3×2.5mm²</t>
  </si>
  <si>
    <t>905-10-am</t>
  </si>
  <si>
    <t>ZBN-BVV</t>
  </si>
  <si>
    <t>905-10-am-1</t>
  </si>
  <si>
    <t>ZBN-BVV-3×2.5mm²</t>
  </si>
  <si>
    <t>905-10-an</t>
  </si>
  <si>
    <t>WDZB-kVV</t>
  </si>
  <si>
    <t>905-10-an-1</t>
  </si>
  <si>
    <t>WDZB-kVV-2×2.5mm²</t>
  </si>
  <si>
    <t>905-10-ao</t>
  </si>
  <si>
    <t>NH-kVV</t>
  </si>
  <si>
    <t>905-10-ao-1</t>
  </si>
  <si>
    <t>NH-kVV-500V-6×1.5mm²</t>
  </si>
  <si>
    <t>905-12</t>
  </si>
  <si>
    <t>线缆保护管</t>
  </si>
  <si>
    <t>905-12-b</t>
  </si>
  <si>
    <t>镀锌钢管</t>
  </si>
  <si>
    <t>905-12-b-1</t>
  </si>
  <si>
    <t>镀锌钢管SC25</t>
  </si>
  <si>
    <t>1.保护管及支架制作、运输；
2.保护管敷设、接头接续、防腐处理、管卡安装</t>
  </si>
  <si>
    <t>1.依据图纸所示，按管材长度，以m计量
2.综合单价包干，包含一切安装辅材，二次转运、装卸、存储等费用</t>
  </si>
  <si>
    <t>905-12-b-2</t>
  </si>
  <si>
    <t>镀锌钢管φ25mm</t>
  </si>
  <si>
    <t>镀锌钢管φ25mm，含卡口件等</t>
  </si>
  <si>
    <t>905-12-c</t>
  </si>
  <si>
    <t>可绕金属管</t>
  </si>
  <si>
    <t>905-12-c-1</t>
  </si>
  <si>
    <t>KJG-VH15</t>
  </si>
  <si>
    <t>905-12-c-2</t>
  </si>
  <si>
    <t>KJG-WVH15</t>
  </si>
  <si>
    <t>905-12-d</t>
  </si>
  <si>
    <t>PE管</t>
  </si>
  <si>
    <t>PE80</t>
  </si>
  <si>
    <t>1.保护管及配件制作、运输；
2.保护管敷设、接头接续</t>
  </si>
  <si>
    <t>905-12-e</t>
  </si>
  <si>
    <t>PVC管</t>
  </si>
  <si>
    <t>双壁波纹φ80mm</t>
  </si>
  <si>
    <t>905-13</t>
  </si>
  <si>
    <t>防雷接地系统</t>
  </si>
  <si>
    <t>905-14</t>
  </si>
  <si>
    <t>手孔</t>
  </si>
  <si>
    <t>905-14-b</t>
  </si>
  <si>
    <t>路灯手孔井</t>
  </si>
  <si>
    <t>640×640×700mm、砖砌</t>
  </si>
  <si>
    <t>1.基坑开挖、整修；
2.铺设垫层；
3.模板制作、运输、安装、拆除、维修、保养；
4.混凝土运输、浇筑、养生；
5.钢筋和穿钉、管道支架、拉力环的加工制作；
6.孔盖制作、安装；
7.基坑回填、夯实、弃方移运处理</t>
  </si>
  <si>
    <t>1.依据图纸所示，按手孔数量以个计量。
2.综合单价包干，包含一切安装辅材</t>
  </si>
  <si>
    <t>个</t>
  </si>
  <si>
    <t>905-16</t>
  </si>
  <si>
    <t>线缆桥架</t>
  </si>
  <si>
    <t>905-16-c</t>
  </si>
  <si>
    <t>钢制电缆桥架</t>
  </si>
  <si>
    <t>200×100×1.5mm，含安装附件等，平均锌层600g/m²</t>
  </si>
  <si>
    <t>1.线槽配套附件、辅材的装卸、运输、开箱、就位
2.固定、临时封头、清理场地
3.接地</t>
  </si>
  <si>
    <t>1.依据图纸所示，按线槽长度，以m计量
2.综合单价包干，包含一切安装辅材，二次转运、装卸、存储等费用</t>
  </si>
  <si>
    <t>905-17</t>
  </si>
  <si>
    <t>车行通道按钮盒</t>
  </si>
  <si>
    <t>具体参数详设计</t>
  </si>
  <si>
    <t>1.本体及配套附件、辅材的装卸、运输、就位；
2.安装、线缆连接；</t>
  </si>
  <si>
    <t>1.依据图纸所示，按设计配置和功能要求的设备数量以个计量
2.综合单价包干，包含一切安装辅材，二次转运、装卸、存储等费用</t>
  </si>
  <si>
    <t>905-18</t>
  </si>
  <si>
    <t>照明按钮盒</t>
  </si>
  <si>
    <t>905-19</t>
  </si>
  <si>
    <t>横通道门启动箱</t>
  </si>
  <si>
    <t>1.依据图纸所示，按设计配置和功能要求的设备数量以套计量
2.综合单价包干，包含一切安装辅材，二次转运、装卸、存储等费用</t>
  </si>
  <si>
    <t>905-20</t>
  </si>
  <si>
    <t>照明控制箱</t>
  </si>
  <si>
    <t>905-21</t>
  </si>
  <si>
    <t>人体感应开关</t>
  </si>
  <si>
    <t>905-22</t>
  </si>
  <si>
    <t>红外线开关</t>
  </si>
  <si>
    <t>905-23</t>
  </si>
  <si>
    <t>调光控制柜</t>
  </si>
  <si>
    <t>含系统软件</t>
  </si>
  <si>
    <t>905-24</t>
  </si>
  <si>
    <t>调光控制平台</t>
  </si>
  <si>
    <t>905-25</t>
  </si>
  <si>
    <t>无极调光控制器</t>
  </si>
  <si>
    <t>1.设备本体及配套附件、辅材的装卸、运输、就位；
2.安装、线缆连接；
3.通电，设备调试，指标测试。</t>
  </si>
  <si>
    <t>905-26</t>
  </si>
  <si>
    <t>中继器</t>
  </si>
  <si>
    <t>905-27</t>
  </si>
  <si>
    <t>智能照明控制器</t>
  </si>
  <si>
    <t>905-28</t>
  </si>
  <si>
    <t>以太网光端机</t>
  </si>
  <si>
    <t>100bps速率，232,485信号转以太网信号</t>
  </si>
  <si>
    <t>905-29</t>
  </si>
  <si>
    <t>条形洗墙灯防水电源</t>
  </si>
  <si>
    <t>AC 220V /DC 24V 240W</t>
  </si>
  <si>
    <t>905-30</t>
  </si>
  <si>
    <t>单模4芯光缆</t>
  </si>
  <si>
    <t>GYTA</t>
  </si>
  <si>
    <t>1.线缆配套附件、辅材的装卸、运输、开箱、就位
2.线缆检查、编号、安放
3.断线、固定、临时封头、清理场地
4.光缆接续、接头盒安装
5.功能检测</t>
  </si>
  <si>
    <t>1.依据图纸所示，按线缆长度，以m计量
2.综合单价包干，包含一切安装辅材及甲供材料设备的二次转运、装卸、存储等费用</t>
  </si>
  <si>
    <t>905-新增1</t>
  </si>
  <si>
    <t>905-新增2</t>
  </si>
  <si>
    <t>905-新增3</t>
  </si>
  <si>
    <t>路灯基础（路基）</t>
  </si>
  <si>
    <t>C20混凝土</t>
  </si>
  <si>
    <t>1.基坑开挖、整修；
2.铺设垫层；
3.模板制作、运输、安装、拆除、维修、保养；
4.钢筋及预埋件制作入模；
5.混凝土运输、浇筑、养生；
6.基坑回填、夯实、弃方移运处理</t>
  </si>
  <si>
    <t>1.依据图纸所示，按基础数量以个计量
2.综合单价包干，包含地笼、预埋件一切安装辅材</t>
  </si>
  <si>
    <t>905-新增4</t>
  </si>
  <si>
    <t>路灯基础（桥梁）</t>
  </si>
  <si>
    <t>钢筋</t>
  </si>
  <si>
    <t>1.模板制作、运输、安装、拆除、维修、保养；
2.钢筋及预埋件制作入模；
3.混凝土运输、浇筑、养生</t>
  </si>
  <si>
    <t>905-新增5</t>
  </si>
  <si>
    <t>接线盒</t>
  </si>
  <si>
    <t>桥梁接线盒，隧道接线盒</t>
  </si>
  <si>
    <t>1.本体及配套附件、辅材的装卸、运输、就位；
2.安装、空洞修补；</t>
  </si>
  <si>
    <t>905-新增6</t>
  </si>
  <si>
    <t>托臂</t>
  </si>
  <si>
    <t>隧道桥架，热镀锌，含螺栓、安装附件等，平均锌层600g/m²</t>
  </si>
  <si>
    <t>1.依据图纸所示，按支架数量以付计量
2.综合单价包干，包含一切安装辅材，二次转运、装卸、存储等费用</t>
  </si>
  <si>
    <t>付</t>
  </si>
  <si>
    <t>905-新增7</t>
  </si>
  <si>
    <t>绝缘穿刺线夹</t>
  </si>
  <si>
    <t>KZ2-70</t>
  </si>
  <si>
    <t>1、定位、量尺寸、剥护套层、安装、包缠绝缘封堵。</t>
  </si>
  <si>
    <t>1.依据图纸所示，按线夹数量个以付计量
2.综合单价包干，包含一切安装辅材及甲供材料设备的二次转运、装卸、存储等费用</t>
  </si>
  <si>
    <t>905-新增8</t>
  </si>
  <si>
    <t>防火绝缘穿刺线夹</t>
  </si>
  <si>
    <t>905-新增9</t>
  </si>
  <si>
    <t>主线4~35，支线1.5~10</t>
  </si>
  <si>
    <t>905-新增10</t>
  </si>
  <si>
    <t>热镀锌扁钢</t>
  </si>
  <si>
    <t>-40×4，平均锌层600g/m²</t>
  </si>
  <si>
    <t>1.接地扁钢加工、装卸、运输；
2.安装、防护、焊接、打孔；
3.接地
4.敷设方式综合考虑</t>
  </si>
  <si>
    <t>1.依据图纸所示，按扁钢长度，以m计量
2.综合单价包干，包含一切安装辅材，二次转运、装卸、存储、高空等费用</t>
  </si>
  <si>
    <t>通风系统</t>
  </si>
  <si>
    <t>907-1</t>
  </si>
  <si>
    <t>射流风机</t>
  </si>
  <si>
    <t>907-1-a</t>
  </si>
  <si>
    <t>SDS11.2K-4P-30，包括支撑件、螺栓等配套附属设备原件</t>
  </si>
  <si>
    <t>1.本体安装
2.支架补刷油漆
3.单机调试、联合调试
4.测试</t>
  </si>
  <si>
    <t>1.依据图纸所示，按设计配置和功能要求的设备数量以台计量
2.综合单价包干，包含一切安装辅材，二次转运、装卸、存储等费用</t>
  </si>
  <si>
    <t>台</t>
  </si>
  <si>
    <t>907-1-b</t>
  </si>
  <si>
    <t>SDS-1120T-4PD1，37kW，包括支撑件、螺栓等配套附属设备原件</t>
  </si>
  <si>
    <t>907-2</t>
  </si>
  <si>
    <t>轴流风机（含风机基础）</t>
  </si>
  <si>
    <t>φ2500-250kW-380V-150m³/s-900Pa，含消声器、扩压器、集流器 、膨胀软连接头、防喘振环 、风机支座减震器、风管、组合电动风阀、防护网、基础、接地等配套设施</t>
  </si>
  <si>
    <t>1.本体安装
2.风机附属阀门、管道、部件、支座安装
3.支架补刷油漆
4.单机调试、联合调试
5.基础开挖、回填、外运、地基夯实
6.基础钢筋网制作
7.混凝土浇筑、养护</t>
  </si>
  <si>
    <t>907-3</t>
  </si>
  <si>
    <t>907-3-c</t>
  </si>
  <si>
    <t>YJV</t>
  </si>
  <si>
    <t>907-3-c-1</t>
  </si>
  <si>
    <t>YJV-1kV-5×16mm²</t>
  </si>
  <si>
    <t>907-3-x</t>
  </si>
  <si>
    <t>907-3-x-1</t>
  </si>
  <si>
    <t>ZBN-YJY-1kV-3×25mm²</t>
  </si>
  <si>
    <t>907-3-x-2</t>
  </si>
  <si>
    <t>ZBN-YJY-1kV-3×35mm²</t>
  </si>
  <si>
    <t>907-3-x-3</t>
  </si>
  <si>
    <t>ZBN-YJY-1kV-3×50mm²</t>
  </si>
  <si>
    <t>907-3-x-4</t>
  </si>
  <si>
    <t>ZBN-YJY-1kV-3×70mm²</t>
  </si>
  <si>
    <t>907-3-x-5</t>
  </si>
  <si>
    <t>ZBN-YJY-1kV-3×95mm²</t>
  </si>
  <si>
    <t>907-3-y</t>
  </si>
  <si>
    <t>WDZBN-KYJYP</t>
  </si>
  <si>
    <t>907-3-y-1</t>
  </si>
  <si>
    <t>WDZBN-KYJYP-12×2.5mm²</t>
  </si>
  <si>
    <t>907-3-y-z</t>
  </si>
  <si>
    <t>WDZBN-YJY-1kV-3×25mm²</t>
  </si>
  <si>
    <t>907-3-y-2</t>
  </si>
  <si>
    <t>WDZBN-YJY-1kV-3×35mm²</t>
  </si>
  <si>
    <t>907-3-y-3</t>
  </si>
  <si>
    <t>WDZBN-YJY-1kV-3×50mm²</t>
  </si>
  <si>
    <t>907-3-y-4</t>
  </si>
  <si>
    <t>WDZBN-YJY-1kV-3×70mm²</t>
  </si>
  <si>
    <t>907-3-y-6</t>
  </si>
  <si>
    <t>WDZBN-YJY-1kV-3×150+1×70mm²</t>
  </si>
  <si>
    <t>907-5</t>
  </si>
  <si>
    <t>907-5-d</t>
  </si>
  <si>
    <t>907-5-d-1</t>
  </si>
  <si>
    <t>G50</t>
  </si>
  <si>
    <t>PE管，风闸控制线明装穿线管，含卡箍等</t>
  </si>
  <si>
    <t>907-6</t>
  </si>
  <si>
    <t>907-6-e</t>
  </si>
  <si>
    <t>接地引线</t>
  </si>
  <si>
    <t>907-6-e-1</t>
  </si>
  <si>
    <t>BVV-10mm²</t>
  </si>
  <si>
    <t>907-10</t>
  </si>
  <si>
    <t>风机控制箱</t>
  </si>
  <si>
    <t>IP65，含断路器、控制按钮等配件</t>
  </si>
  <si>
    <t>1.本体安装
2.单机调试
3.接线测试</t>
  </si>
  <si>
    <t>907-11</t>
  </si>
  <si>
    <t>排烟风机（含风阀）</t>
  </si>
  <si>
    <t>流量4000m³/h，功率0.37kW，含安装辅材</t>
  </si>
  <si>
    <t>907-12</t>
  </si>
  <si>
    <t>分体式商用空调柜机</t>
  </si>
  <si>
    <t>3匹，含安装辅材</t>
  </si>
  <si>
    <t>1.本体安装、管道安装
2.支架补刷油漆
3.接线单机调试
4.测试</t>
  </si>
  <si>
    <t>907-13</t>
  </si>
  <si>
    <t>轴流风机控制柜</t>
  </si>
  <si>
    <t>380V,250kW，含软启动器、断路器、继电器、控制电缆等相关配件</t>
  </si>
  <si>
    <t>907-14</t>
  </si>
  <si>
    <t>检修爬架含轴流风机房检修走道</t>
  </si>
  <si>
    <t>定制（含走道、检修爬梯）</t>
  </si>
  <si>
    <t>1.制作、安装
2.补刷油漆
3.接地
4.运输
5.基础安装</t>
  </si>
  <si>
    <t>1、依据图纸所示，按单个风机房爬梯数量以套计量
2.综合单价包干，包含一切安装辅材，二次转运、装卸、存储等费用</t>
  </si>
  <si>
    <t>907-16</t>
  </si>
  <si>
    <t>排风口电动风闸</t>
  </si>
  <si>
    <t>6m×7m，根据斜井内轮廓定制，含组合式风阀控制箱、控制电缆等相关配件。</t>
  </si>
  <si>
    <t>1.阀体安装
2.检查、接线
2.调试</t>
  </si>
  <si>
    <t>1、依据图纸所示，按阀门数量以套计量
2.综合单价包干，包含一切安装辅材，二次转运、装卸、存储等费用</t>
  </si>
  <si>
    <t>907-17</t>
  </si>
  <si>
    <t>钢制网状门</t>
  </si>
  <si>
    <t>6m×7m，根据斜井内轮廓定制，左/右线排烟口各设置1处，包括膨胀螺丝、连接螺栓等附属设备</t>
  </si>
  <si>
    <t>1.门安装
2.五金、辅材安装
3.空洞修补</t>
  </si>
  <si>
    <t>1、依据图纸所示，按网状门数量以套计量
2.综合单价包干，包含一切安装辅材，二次转运、装卸、存储等费用</t>
  </si>
  <si>
    <t>907-18</t>
  </si>
  <si>
    <t>风闸配电箱</t>
  </si>
  <si>
    <t>定制，含断路器、继电器等相关配件</t>
  </si>
  <si>
    <t>1.依据图纸所示，按设备数量以台计量
2.综合单价包干，包含一切安装辅材，二次转运、装卸、存储等费用</t>
  </si>
  <si>
    <t>907-新增2</t>
  </si>
  <si>
    <t>射流风机拉拔试验</t>
  </si>
  <si>
    <t>含远期风机拉拔吊架，两台风机预埋件为一组</t>
  </si>
  <si>
    <t>1.检测平台安装、拆除
2.测试</t>
  </si>
  <si>
    <t>1.依据图纸所示，按设计配置和功能要求的设备数量以组计量
2.综合单价包干</t>
  </si>
  <si>
    <t>组</t>
  </si>
  <si>
    <t>903-15-c</t>
  </si>
  <si>
    <t>光亮度检测器</t>
  </si>
  <si>
    <t>903-15-c-2</t>
  </si>
  <si>
    <t>洞内照度检测器</t>
  </si>
  <si>
    <t>具有自清洁功能</t>
  </si>
  <si>
    <t>1.本体安装
2.支架补刷油漆
3.单机调试
4.测试</t>
  </si>
  <si>
    <t>安全生产费</t>
  </si>
  <si>
    <t>按《企业安全生产费用提取和使用管理办法》财资〔2022〕136 号</t>
  </si>
  <si>
    <t>1.按建筑安装工程费的2%计算
2.结算时据实结算</t>
  </si>
  <si>
    <t>项</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</si>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</sst>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 "/>
  </numFmts>
  <fonts count="35">
    <font>
      <sz val="12"/>
      <color theme="1"/>
      <name val="等线"/>
      <charset val="134"/>
      <scheme val="minor"/>
    </font>
    <font>
      <sz val="12"/>
      <color rgb="FF000000"/>
      <name val="宋体"/>
      <charset val="134"/>
    </font>
    <font>
      <b/>
      <sz val="11"/>
      <color rgb="FF000000"/>
      <name val="宋体"/>
      <charset val="134"/>
    </font>
    <font>
      <b/>
      <sz val="9"/>
      <color theme="1"/>
      <name val="等线"/>
      <charset val="134"/>
      <scheme val="minor"/>
    </font>
    <font>
      <sz val="9"/>
      <color rgb="FF333333"/>
      <name val="宋体"/>
      <charset val="134"/>
    </font>
    <font>
      <sz val="10"/>
      <color rgb="FF333333"/>
      <name val="宋体"/>
      <charset val="134"/>
    </font>
    <font>
      <sz val="11"/>
      <color rgb="FF000000"/>
      <name val="宋体"/>
      <charset val="134"/>
    </font>
    <font>
      <b/>
      <sz val="11"/>
      <color rgb="FF333333"/>
      <name val="宋体"/>
      <charset val="134"/>
    </font>
    <font>
      <b/>
      <sz val="9"/>
      <color rgb="FF000000"/>
      <name val="宋体"/>
      <charset val="134"/>
    </font>
    <font>
      <sz val="9"/>
      <name val="宋体"/>
      <charset val="134"/>
    </font>
    <font>
      <b/>
      <sz val="9"/>
      <name val="宋体"/>
      <charset val="134"/>
    </font>
    <font>
      <sz val="9"/>
      <color rgb="FF000000"/>
      <name val="宋体"/>
      <charset val="134"/>
    </font>
    <font>
      <b/>
      <sz val="9"/>
      <color theme="1"/>
      <name val="宋体"/>
      <charset val="134"/>
    </font>
    <font>
      <sz val="9"/>
      <color rgb="FFFF0000"/>
      <name val="宋体"/>
      <charset val="134"/>
    </font>
    <font>
      <b/>
      <sz val="9"/>
      <color rgb="FF333333"/>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2"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3" borderId="5" applyNumberFormat="0" applyAlignment="0" applyProtection="0">
      <alignment vertical="center"/>
    </xf>
    <xf numFmtId="0" fontId="25" fillId="4" borderId="6" applyNumberFormat="0" applyAlignment="0" applyProtection="0">
      <alignment vertical="center"/>
    </xf>
    <xf numFmtId="0" fontId="26" fillId="4" borderId="5" applyNumberFormat="0" applyAlignment="0" applyProtection="0">
      <alignment vertical="center"/>
    </xf>
    <xf numFmtId="0" fontId="27" fillId="5"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66">
    <xf numFmtId="0" fontId="0" fillId="0" borderId="0" xfId="0">
      <alignment vertical="center"/>
    </xf>
    <xf numFmtId="0" fontId="1" fillId="0" borderId="0" xfId="0" applyFont="1" applyProtection="1">
      <alignment vertical="center"/>
      <protection locked="0"/>
    </xf>
    <xf numFmtId="0" fontId="2" fillId="0" borderId="0" xfId="0" applyFont="1" applyProtection="1">
      <alignment vertical="center"/>
      <protection locked="0"/>
    </xf>
    <xf numFmtId="0" fontId="3" fillId="0" borderId="0" xfId="0" applyFont="1" applyProtection="1">
      <alignment vertical="center"/>
      <protection locked="0"/>
    </xf>
    <xf numFmtId="0" fontId="4" fillId="0" borderId="0" xfId="0" applyFont="1" applyFill="1" applyAlignment="1" applyProtection="1">
      <alignment horizontal="center" vertical="center"/>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176" fontId="4" fillId="0" borderId="0" xfId="0" applyNumberFormat="1" applyFont="1" applyAlignment="1" applyProtection="1">
      <alignment horizontal="center" vertical="center"/>
      <protection locked="0"/>
    </xf>
    <xf numFmtId="176" fontId="4" fillId="0" borderId="0" xfId="0" applyNumberFormat="1" applyFont="1" applyAlignment="1" applyProtection="1">
      <alignment horizontal="center" vertical="center" wrapText="1"/>
      <protection locked="0"/>
    </xf>
    <xf numFmtId="0" fontId="4" fillId="0" borderId="0" xfId="0" applyFont="1" applyAlignment="1" applyProtection="1">
      <alignment horizontal="right" vertical="center" wrapText="1"/>
      <protection locked="0"/>
    </xf>
    <xf numFmtId="176" fontId="4" fillId="0" borderId="0" xfId="0" applyNumberFormat="1" applyFont="1" applyAlignment="1" applyProtection="1">
      <alignment horizontal="right" vertical="center" wrapText="1"/>
      <protection locked="0"/>
    </xf>
    <xf numFmtId="0" fontId="4" fillId="0" borderId="0" xfId="0" applyFont="1" applyAlignment="1" applyProtection="1">
      <alignment horizontal="center" vertical="center" wrapText="1"/>
      <protection locked="0"/>
    </xf>
    <xf numFmtId="0" fontId="6" fillId="0" borderId="0" xfId="0" applyFont="1" applyProtection="1">
      <alignment vertical="center"/>
      <protection locked="0"/>
    </xf>
    <xf numFmtId="0" fontId="0" fillId="0" borderId="0" xfId="0" applyProtection="1">
      <alignment vertical="center"/>
      <protection locked="0"/>
    </xf>
    <xf numFmtId="0" fontId="7"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176" fontId="9" fillId="0" borderId="1" xfId="0" applyNumberFormat="1" applyFont="1" applyFill="1" applyBorder="1" applyAlignment="1" applyProtection="1">
      <alignment horizontal="center" vertical="center"/>
      <protection locked="0"/>
    </xf>
    <xf numFmtId="177" fontId="9" fillId="0" borderId="1" xfId="0" applyNumberFormat="1" applyFont="1" applyFill="1" applyBorder="1" applyAlignment="1" applyProtection="1">
      <alignment horizontal="left" vertical="center" wrapText="1"/>
    </xf>
    <xf numFmtId="176" fontId="9" fillId="0" borderId="1" xfId="0" applyNumberFormat="1" applyFont="1" applyFill="1" applyBorder="1" applyAlignment="1" applyProtection="1">
      <alignment horizontal="center" vertical="center" wrapText="1"/>
    </xf>
    <xf numFmtId="176" fontId="9" fillId="0" borderId="1" xfId="0" applyNumberFormat="1" applyFont="1" applyFill="1" applyBorder="1" applyAlignment="1" applyProtection="1">
      <alignment horizontal="center" vertical="center" wrapText="1"/>
      <protection locked="0"/>
    </xf>
    <xf numFmtId="176" fontId="11" fillId="0" borderId="1" xfId="0" applyNumberFormat="1" applyFont="1" applyFill="1" applyBorder="1" applyAlignment="1" applyProtection="1">
      <alignment horizontal="center" vertical="center" wrapText="1"/>
      <protection locked="0"/>
    </xf>
    <xf numFmtId="176" fontId="11" fillId="0" borderId="1" xfId="0" applyNumberFormat="1" applyFont="1" applyFill="1" applyBorder="1" applyAlignment="1" applyProtection="1">
      <alignment horizontal="center" vertical="center"/>
    </xf>
    <xf numFmtId="176" fontId="11" fillId="0" borderId="1" xfId="0" applyNumberFormat="1" applyFont="1" applyFill="1" applyBorder="1" applyAlignment="1" applyProtection="1">
      <alignment horizontal="center" vertical="center"/>
      <protection locked="0"/>
    </xf>
    <xf numFmtId="176" fontId="11" fillId="0" borderId="1" xfId="0" applyNumberFormat="1" applyFont="1" applyFill="1" applyBorder="1" applyAlignment="1" applyProtection="1">
      <alignment horizontal="center" vertical="center" wrapText="1"/>
    </xf>
    <xf numFmtId="176" fontId="9" fillId="0" borderId="1" xfId="0" applyNumberFormat="1" applyFont="1" applyFill="1" applyBorder="1" applyAlignment="1" applyProtection="1">
      <alignment horizontal="center" vertical="center"/>
    </xf>
    <xf numFmtId="176" fontId="7" fillId="0" borderId="0" xfId="0" applyNumberFormat="1" applyFont="1" applyFill="1" applyAlignment="1" applyProtection="1">
      <alignment horizontal="center" vertical="center"/>
    </xf>
    <xf numFmtId="176" fontId="8"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176" fontId="8" fillId="0" borderId="1" xfId="0" applyNumberFormat="1" applyFont="1" applyFill="1" applyBorder="1" applyAlignment="1" applyProtection="1">
      <alignment horizontal="center" vertical="center" wrapText="1"/>
      <protection locked="0"/>
    </xf>
    <xf numFmtId="178" fontId="8" fillId="0" borderId="1" xfId="0" applyNumberFormat="1" applyFont="1" applyFill="1" applyBorder="1" applyAlignment="1" applyProtection="1">
      <alignment horizontal="right" vertical="center" wrapText="1"/>
      <protection locked="0"/>
    </xf>
    <xf numFmtId="176" fontId="8" fillId="0" borderId="1" xfId="0" applyNumberFormat="1" applyFont="1" applyFill="1" applyBorder="1" applyAlignment="1" applyProtection="1">
      <alignment horizontal="right" vertical="center" wrapText="1"/>
      <protection locked="0"/>
    </xf>
    <xf numFmtId="0" fontId="8" fillId="0" borderId="1" xfId="0" applyFont="1" applyFill="1" applyBorder="1" applyAlignment="1" applyProtection="1">
      <alignment horizontal="center" vertical="center"/>
      <protection locked="0"/>
    </xf>
    <xf numFmtId="10" fontId="11"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10" fontId="11"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76" fontId="11" fillId="0" borderId="1" xfId="0" applyNumberFormat="1" applyFont="1" applyFill="1" applyBorder="1" applyAlignment="1" applyProtection="1">
      <alignment horizontal="center" vertical="center" wrapText="1"/>
      <protection locked="0" hidden="1"/>
    </xf>
    <xf numFmtId="0" fontId="8" fillId="0" borderId="1" xfId="0" applyFont="1" applyFill="1" applyBorder="1" applyAlignment="1" applyProtection="1">
      <alignment horizontal="right" vertical="center" wrapText="1"/>
      <protection locked="0" hidden="1"/>
    </xf>
    <xf numFmtId="0" fontId="13" fillId="0" borderId="1" xfId="0" applyFont="1" applyFill="1" applyBorder="1" applyAlignment="1" applyProtection="1">
      <alignment horizontal="center" vertical="center" wrapText="1"/>
      <protection locked="0"/>
    </xf>
    <xf numFmtId="176" fontId="13" fillId="0" borderId="1"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vertical="center" wrapText="1"/>
      <protection locked="0"/>
    </xf>
    <xf numFmtId="49" fontId="13" fillId="0" borderId="1"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177" fontId="9" fillId="0" borderId="1" xfId="0" applyNumberFormat="1" applyFont="1" applyFill="1" applyBorder="1" applyAlignment="1" applyProtection="1">
      <alignment horizontal="left" vertical="center" wrapText="1"/>
      <protection locked="0"/>
    </xf>
    <xf numFmtId="0" fontId="11" fillId="0" borderId="1" xfId="0" applyFont="1" applyFill="1" applyBorder="1" applyProtection="1">
      <alignment vertical="center"/>
      <protection locked="0"/>
    </xf>
    <xf numFmtId="49"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protection locked="0"/>
    </xf>
    <xf numFmtId="176" fontId="10" fillId="0" borderId="1" xfId="0" applyNumberFormat="1" applyFont="1" applyFill="1" applyBorder="1" applyAlignment="1" applyProtection="1">
      <alignment horizontal="center" vertical="center"/>
      <protection locked="0"/>
    </xf>
    <xf numFmtId="49" fontId="13" fillId="0" borderId="1" xfId="0" applyNumberFormat="1" applyFont="1" applyFill="1" applyBorder="1" applyAlignment="1" applyProtection="1">
      <alignment vertical="center" wrapText="1"/>
      <protection locked="0"/>
    </xf>
    <xf numFmtId="0" fontId="9" fillId="0" borderId="1" xfId="0" applyFont="1" applyFill="1" applyBorder="1" applyAlignment="1" applyProtection="1">
      <alignment horizontal="left" vertical="center" wrapText="1"/>
    </xf>
    <xf numFmtId="177" fontId="9"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center"/>
      <protection locked="0"/>
    </xf>
    <xf numFmtId="176" fontId="14" fillId="0" borderId="1" xfId="0" applyNumberFormat="1" applyFont="1" applyFill="1" applyBorder="1" applyAlignment="1" applyProtection="1">
      <alignment horizontal="center" vertical="center"/>
      <protection locked="0"/>
    </xf>
    <xf numFmtId="176"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right" vertical="center" wrapText="1"/>
      <protection locked="0"/>
    </xf>
    <xf numFmtId="176"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protection locked="0"/>
    </xf>
    <xf numFmtId="0" fontId="8" fillId="0" borderId="1" xfId="0" applyFont="1" applyFill="1" applyBorder="1" applyProtection="1">
      <alignment vertical="center"/>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5"/>
  <sheetViews>
    <sheetView tabSelected="1" view="pageBreakPreview" zoomScaleNormal="100" workbookViewId="0">
      <pane xSplit="7" ySplit="2" topLeftCell="H3" activePane="bottomRight" state="frozen"/>
      <selection/>
      <selection pane="topRight"/>
      <selection pane="bottomLeft"/>
      <selection pane="bottomRight" activeCell="Q7" sqref="Q7"/>
    </sheetView>
  </sheetViews>
  <sheetFormatPr defaultColWidth="9" defaultRowHeight="25" customHeight="1"/>
  <cols>
    <col min="1" max="1" width="6.5" style="4" customWidth="1"/>
    <col min="2" max="2" width="11.375" style="5" customWidth="1"/>
    <col min="3" max="3" width="16.125" style="5" customWidth="1"/>
    <col min="4" max="4" width="17" style="5" customWidth="1"/>
    <col min="5" max="5" width="21.125" style="5" customWidth="1"/>
    <col min="6" max="6" width="5.75" style="6" customWidth="1"/>
    <col min="7" max="9" width="9.5" style="7" customWidth="1"/>
    <col min="10" max="10" width="10" style="7" customWidth="1"/>
    <col min="11" max="11" width="9.25" style="8" customWidth="1"/>
    <col min="12" max="12" width="7.875" style="9" customWidth="1"/>
    <col min="13" max="13" width="11.875" style="10" customWidth="1"/>
    <col min="14" max="14" width="7.625" style="11" customWidth="1"/>
    <col min="15" max="15" width="8.125" style="12" customWidth="1"/>
    <col min="16" max="16384" width="9" style="13"/>
  </cols>
  <sheetData>
    <row r="1" customHeight="1" spans="1:15">
      <c r="A1" s="14" t="s">
        <v>0</v>
      </c>
      <c r="B1" s="14"/>
      <c r="C1" s="14"/>
      <c r="D1" s="14"/>
      <c r="E1" s="14"/>
      <c r="F1" s="14"/>
      <c r="G1" s="14"/>
      <c r="H1" s="14"/>
      <c r="I1" s="14"/>
      <c r="J1" s="14"/>
      <c r="K1" s="29"/>
      <c r="L1" s="14"/>
      <c r="M1" s="14"/>
      <c r="N1" s="14"/>
      <c r="O1" s="14"/>
    </row>
    <row r="2" s="1" customFormat="1" customHeight="1" spans="1:15">
      <c r="A2" s="15" t="s">
        <v>1</v>
      </c>
      <c r="B2" s="15" t="s">
        <v>2</v>
      </c>
      <c r="C2" s="15" t="s">
        <v>3</v>
      </c>
      <c r="D2" s="15" t="s">
        <v>4</v>
      </c>
      <c r="E2" s="15" t="s">
        <v>5</v>
      </c>
      <c r="F2" s="15" t="s">
        <v>6</v>
      </c>
      <c r="G2" s="16" t="s">
        <v>7</v>
      </c>
      <c r="H2" s="16" t="s">
        <v>8</v>
      </c>
      <c r="I2" s="16" t="s">
        <v>9</v>
      </c>
      <c r="J2" s="30" t="s">
        <v>10</v>
      </c>
      <c r="K2" s="30" t="s">
        <v>11</v>
      </c>
      <c r="L2" s="30" t="s">
        <v>12</v>
      </c>
      <c r="M2" s="31" t="s">
        <v>13</v>
      </c>
      <c r="N2" s="15" t="s">
        <v>14</v>
      </c>
      <c r="O2" s="32" t="s">
        <v>15</v>
      </c>
    </row>
    <row r="3" s="2" customFormat="1" customHeight="1" spans="1:15">
      <c r="A3" s="17" t="s">
        <v>16</v>
      </c>
      <c r="B3" s="17" t="s">
        <v>17</v>
      </c>
      <c r="C3" s="18"/>
      <c r="D3" s="18"/>
      <c r="E3" s="18"/>
      <c r="F3" s="19"/>
      <c r="G3" s="20"/>
      <c r="H3" s="20"/>
      <c r="I3" s="20"/>
      <c r="J3" s="24"/>
      <c r="K3" s="33"/>
      <c r="L3" s="34"/>
      <c r="M3" s="35"/>
      <c r="N3" s="18"/>
      <c r="O3" s="36"/>
    </row>
    <row r="4" customHeight="1" spans="1:15">
      <c r="A4" s="17" t="s">
        <v>18</v>
      </c>
      <c r="B4" s="17" t="s">
        <v>19</v>
      </c>
      <c r="C4" s="17" t="s">
        <v>20</v>
      </c>
      <c r="D4" s="21" t="s">
        <v>21</v>
      </c>
      <c r="E4" s="21" t="s">
        <v>22</v>
      </c>
      <c r="F4" s="17" t="s">
        <v>23</v>
      </c>
      <c r="G4" s="22">
        <v>101938</v>
      </c>
      <c r="H4" s="23"/>
      <c r="I4" s="23"/>
      <c r="J4" s="24"/>
      <c r="K4" s="27">
        <v>40.5090061353171</v>
      </c>
      <c r="L4" s="37">
        <f t="shared" ref="L4:L10" si="0">(K4-J4)/K4</f>
        <v>1</v>
      </c>
      <c r="M4" s="27">
        <f t="shared" ref="M4:M10" si="1">ROUND(J4*G4,2)</f>
        <v>0</v>
      </c>
      <c r="N4" s="38" t="s">
        <v>24</v>
      </c>
      <c r="O4" s="39"/>
    </row>
    <row r="5" ht="15.75" spans="1:15">
      <c r="A5" s="17" t="s">
        <v>25</v>
      </c>
      <c r="B5" s="17" t="s">
        <v>17</v>
      </c>
      <c r="C5" s="19"/>
      <c r="D5" s="19"/>
      <c r="E5" s="19"/>
      <c r="F5" s="19"/>
      <c r="G5" s="24"/>
      <c r="H5" s="24"/>
      <c r="I5" s="24"/>
      <c r="J5" s="24"/>
      <c r="K5" s="24"/>
      <c r="L5" s="40"/>
      <c r="M5" s="24"/>
      <c r="N5" s="41"/>
      <c r="O5" s="24"/>
    </row>
    <row r="6" ht="22.5" spans="1:15">
      <c r="A6" s="17" t="s">
        <v>26</v>
      </c>
      <c r="B6" s="17" t="s">
        <v>27</v>
      </c>
      <c r="C6" s="19"/>
      <c r="D6" s="19"/>
      <c r="E6" s="19"/>
      <c r="F6" s="19"/>
      <c r="G6" s="24"/>
      <c r="H6" s="24"/>
      <c r="I6" s="24"/>
      <c r="J6" s="24"/>
      <c r="K6" s="24"/>
      <c r="L6" s="40"/>
      <c r="M6" s="24"/>
      <c r="N6" s="41"/>
      <c r="O6" s="36"/>
    </row>
    <row r="7" ht="56.25" spans="1:15">
      <c r="A7" s="17" t="s">
        <v>28</v>
      </c>
      <c r="B7" s="17" t="s">
        <v>29</v>
      </c>
      <c r="C7" s="17" t="s">
        <v>30</v>
      </c>
      <c r="D7" s="21" t="s">
        <v>21</v>
      </c>
      <c r="E7" s="21" t="s">
        <v>22</v>
      </c>
      <c r="F7" s="17" t="s">
        <v>23</v>
      </c>
      <c r="G7" s="25">
        <v>1229</v>
      </c>
      <c r="H7" s="26"/>
      <c r="I7" s="26"/>
      <c r="J7" s="24"/>
      <c r="K7" s="27">
        <v>77.1617392914712</v>
      </c>
      <c r="L7" s="37">
        <f t="shared" si="0"/>
        <v>1</v>
      </c>
      <c r="M7" s="27">
        <f t="shared" si="1"/>
        <v>0</v>
      </c>
      <c r="N7" s="38" t="s">
        <v>24</v>
      </c>
      <c r="O7" s="36"/>
    </row>
    <row r="8" ht="56.25" spans="1:15">
      <c r="A8" s="17" t="s">
        <v>31</v>
      </c>
      <c r="B8" s="17" t="s">
        <v>29</v>
      </c>
      <c r="C8" s="17" t="s">
        <v>32</v>
      </c>
      <c r="D8" s="21" t="s">
        <v>21</v>
      </c>
      <c r="E8" s="21" t="s">
        <v>22</v>
      </c>
      <c r="F8" s="17" t="s">
        <v>23</v>
      </c>
      <c r="G8" s="25">
        <v>401</v>
      </c>
      <c r="H8" s="26"/>
      <c r="I8" s="26"/>
      <c r="J8" s="24"/>
      <c r="K8" s="27">
        <v>99.3454458989528</v>
      </c>
      <c r="L8" s="37">
        <f t="shared" si="0"/>
        <v>1</v>
      </c>
      <c r="M8" s="27">
        <f t="shared" si="1"/>
        <v>0</v>
      </c>
      <c r="N8" s="38" t="s">
        <v>24</v>
      </c>
      <c r="O8" s="39"/>
    </row>
    <row r="9" ht="56.25" spans="1:15">
      <c r="A9" s="17" t="s">
        <v>33</v>
      </c>
      <c r="B9" s="17" t="s">
        <v>29</v>
      </c>
      <c r="C9" s="17" t="s">
        <v>34</v>
      </c>
      <c r="D9" s="21" t="s">
        <v>21</v>
      </c>
      <c r="E9" s="21" t="s">
        <v>22</v>
      </c>
      <c r="F9" s="17" t="s">
        <v>23</v>
      </c>
      <c r="G9" s="25">
        <v>384</v>
      </c>
      <c r="H9" s="26"/>
      <c r="I9" s="26"/>
      <c r="J9" s="24"/>
      <c r="K9" s="27">
        <v>92.5932335095722</v>
      </c>
      <c r="L9" s="37">
        <f t="shared" si="0"/>
        <v>1</v>
      </c>
      <c r="M9" s="27">
        <f t="shared" si="1"/>
        <v>0</v>
      </c>
      <c r="N9" s="38" t="s">
        <v>24</v>
      </c>
      <c r="O9" s="42"/>
    </row>
    <row r="10" ht="56.25" spans="1:15">
      <c r="A10" s="17" t="s">
        <v>35</v>
      </c>
      <c r="B10" s="17" t="s">
        <v>36</v>
      </c>
      <c r="C10" s="17" t="s">
        <v>37</v>
      </c>
      <c r="D10" s="21" t="s">
        <v>21</v>
      </c>
      <c r="E10" s="21" t="s">
        <v>22</v>
      </c>
      <c r="F10" s="17" t="s">
        <v>23</v>
      </c>
      <c r="G10" s="25">
        <v>90</v>
      </c>
      <c r="H10" s="26"/>
      <c r="I10" s="26"/>
      <c r="J10" s="24"/>
      <c r="K10" s="27">
        <v>38.1948155277227</v>
      </c>
      <c r="L10" s="37">
        <f t="shared" si="0"/>
        <v>1</v>
      </c>
      <c r="M10" s="27">
        <f t="shared" si="1"/>
        <v>0</v>
      </c>
      <c r="N10" s="38" t="s">
        <v>24</v>
      </c>
      <c r="O10" s="43"/>
    </row>
    <row r="11" ht="15.75" spans="1:15">
      <c r="A11" s="17">
        <v>905</v>
      </c>
      <c r="B11" s="17" t="s">
        <v>38</v>
      </c>
      <c r="C11" s="19"/>
      <c r="D11" s="19"/>
      <c r="E11" s="19"/>
      <c r="F11" s="19"/>
      <c r="G11" s="20"/>
      <c r="H11" s="20"/>
      <c r="I11" s="20"/>
      <c r="J11" s="24"/>
      <c r="K11" s="24"/>
      <c r="L11" s="40"/>
      <c r="M11" s="24"/>
      <c r="N11" s="41"/>
      <c r="O11" s="24"/>
    </row>
    <row r="12" ht="15.75" spans="1:15">
      <c r="A12" s="17" t="s">
        <v>39</v>
      </c>
      <c r="B12" s="17" t="s">
        <v>40</v>
      </c>
      <c r="C12" s="17" t="s">
        <v>41</v>
      </c>
      <c r="D12" s="19"/>
      <c r="E12" s="19"/>
      <c r="F12" s="19"/>
      <c r="G12" s="20"/>
      <c r="H12" s="20"/>
      <c r="I12" s="20"/>
      <c r="J12" s="24"/>
      <c r="K12" s="24"/>
      <c r="L12" s="40"/>
      <c r="M12" s="24"/>
      <c r="N12" s="41"/>
      <c r="O12" s="42"/>
    </row>
    <row r="13" ht="15.75" spans="1:15">
      <c r="A13" s="17" t="s">
        <v>42</v>
      </c>
      <c r="B13" s="17" t="s">
        <v>43</v>
      </c>
      <c r="C13" s="19"/>
      <c r="D13" s="19"/>
      <c r="E13" s="19"/>
      <c r="F13" s="19"/>
      <c r="G13" s="20"/>
      <c r="H13" s="20"/>
      <c r="I13" s="20"/>
      <c r="J13" s="24"/>
      <c r="K13" s="24"/>
      <c r="L13" s="40"/>
      <c r="M13" s="24"/>
      <c r="N13" s="41"/>
      <c r="O13" s="43"/>
    </row>
    <row r="14" ht="225" spans="1:15">
      <c r="A14" s="17" t="s">
        <v>44</v>
      </c>
      <c r="B14" s="17" t="s">
        <v>45</v>
      </c>
      <c r="C14" s="17" t="s">
        <v>46</v>
      </c>
      <c r="D14" s="21" t="s">
        <v>47</v>
      </c>
      <c r="E14" s="21" t="s">
        <v>48</v>
      </c>
      <c r="F14" s="17" t="s">
        <v>23</v>
      </c>
      <c r="G14" s="25">
        <v>80</v>
      </c>
      <c r="H14" s="26"/>
      <c r="I14" s="26"/>
      <c r="J14" s="24"/>
      <c r="K14" s="27">
        <v>3557.01584070796</v>
      </c>
      <c r="L14" s="37">
        <f t="shared" ref="L14:L25" si="2">(K14-J14)/K14</f>
        <v>1</v>
      </c>
      <c r="M14" s="27">
        <f t="shared" ref="M14:M25" si="3">ROUND(J14*G14,2)</f>
        <v>0</v>
      </c>
      <c r="N14" s="38" t="s">
        <v>49</v>
      </c>
      <c r="O14" s="24"/>
    </row>
    <row r="15" ht="15.75" spans="1:15">
      <c r="A15" s="17" t="s">
        <v>50</v>
      </c>
      <c r="B15" s="17" t="s">
        <v>51</v>
      </c>
      <c r="C15" s="19"/>
      <c r="D15" s="19"/>
      <c r="E15" s="19"/>
      <c r="F15" s="19"/>
      <c r="G15" s="20"/>
      <c r="H15" s="20"/>
      <c r="I15" s="20"/>
      <c r="J15" s="24"/>
      <c r="K15" s="24"/>
      <c r="L15" s="40"/>
      <c r="M15" s="24"/>
      <c r="N15" s="41"/>
      <c r="O15" s="44"/>
    </row>
    <row r="16" ht="78.75" spans="1:15">
      <c r="A16" s="17" t="s">
        <v>52</v>
      </c>
      <c r="B16" s="17" t="s">
        <v>53</v>
      </c>
      <c r="C16" s="17" t="s">
        <v>54</v>
      </c>
      <c r="D16" s="21" t="s">
        <v>55</v>
      </c>
      <c r="E16" s="21" t="s">
        <v>56</v>
      </c>
      <c r="F16" s="17" t="s">
        <v>23</v>
      </c>
      <c r="G16" s="25">
        <v>72</v>
      </c>
      <c r="H16" s="26"/>
      <c r="I16" s="26"/>
      <c r="J16" s="24"/>
      <c r="K16" s="27">
        <v>155.673067420625</v>
      </c>
      <c r="L16" s="37">
        <f t="shared" si="2"/>
        <v>1</v>
      </c>
      <c r="M16" s="27">
        <f t="shared" si="3"/>
        <v>0</v>
      </c>
      <c r="N16" s="38" t="s">
        <v>24</v>
      </c>
      <c r="O16" s="24"/>
    </row>
    <row r="17" ht="78.75" spans="1:15">
      <c r="A17" s="17" t="s">
        <v>57</v>
      </c>
      <c r="B17" s="17" t="s">
        <v>58</v>
      </c>
      <c r="C17" s="17" t="s">
        <v>59</v>
      </c>
      <c r="D17" s="21" t="s">
        <v>55</v>
      </c>
      <c r="E17" s="21" t="s">
        <v>56</v>
      </c>
      <c r="F17" s="17" t="s">
        <v>23</v>
      </c>
      <c r="G17" s="25">
        <v>54</v>
      </c>
      <c r="H17" s="26"/>
      <c r="I17" s="26"/>
      <c r="J17" s="24"/>
      <c r="K17" s="27">
        <v>205.635597721172</v>
      </c>
      <c r="L17" s="37">
        <f t="shared" si="2"/>
        <v>1</v>
      </c>
      <c r="M17" s="27">
        <f t="shared" si="3"/>
        <v>0</v>
      </c>
      <c r="N17" s="38" t="s">
        <v>24</v>
      </c>
      <c r="O17" s="44"/>
    </row>
    <row r="18" ht="78.75" spans="1:15">
      <c r="A18" s="17" t="s">
        <v>60</v>
      </c>
      <c r="B18" s="17" t="s">
        <v>61</v>
      </c>
      <c r="C18" s="17" t="s">
        <v>62</v>
      </c>
      <c r="D18" s="21" t="s">
        <v>55</v>
      </c>
      <c r="E18" s="21" t="s">
        <v>56</v>
      </c>
      <c r="F18" s="17" t="s">
        <v>23</v>
      </c>
      <c r="G18" s="25">
        <v>3201</v>
      </c>
      <c r="H18" s="26"/>
      <c r="I18" s="26"/>
      <c r="J18" s="24"/>
      <c r="K18" s="27">
        <v>216.049455455346</v>
      </c>
      <c r="L18" s="37">
        <f t="shared" si="2"/>
        <v>1</v>
      </c>
      <c r="M18" s="27">
        <f t="shared" si="3"/>
        <v>0</v>
      </c>
      <c r="N18" s="38" t="s">
        <v>24</v>
      </c>
      <c r="O18" s="24"/>
    </row>
    <row r="19" ht="78.75" spans="1:15">
      <c r="A19" s="17" t="s">
        <v>63</v>
      </c>
      <c r="B19" s="17" t="s">
        <v>61</v>
      </c>
      <c r="C19" s="17" t="s">
        <v>64</v>
      </c>
      <c r="D19" s="21" t="s">
        <v>55</v>
      </c>
      <c r="E19" s="21" t="s">
        <v>56</v>
      </c>
      <c r="F19" s="17" t="s">
        <v>23</v>
      </c>
      <c r="G19" s="25">
        <v>10154</v>
      </c>
      <c r="H19" s="26"/>
      <c r="I19" s="26"/>
      <c r="J19" s="24"/>
      <c r="K19" s="27">
        <v>264.279543950922</v>
      </c>
      <c r="L19" s="37">
        <f t="shared" si="2"/>
        <v>1</v>
      </c>
      <c r="M19" s="27">
        <f t="shared" si="3"/>
        <v>0</v>
      </c>
      <c r="N19" s="38" t="s">
        <v>24</v>
      </c>
      <c r="O19" s="24"/>
    </row>
    <row r="20" ht="78.75" spans="1:15">
      <c r="A20" s="17" t="s">
        <v>65</v>
      </c>
      <c r="B20" s="17" t="s">
        <v>61</v>
      </c>
      <c r="C20" s="17" t="s">
        <v>66</v>
      </c>
      <c r="D20" s="21" t="s">
        <v>55</v>
      </c>
      <c r="E20" s="21" t="s">
        <v>56</v>
      </c>
      <c r="F20" s="17" t="s">
        <v>23</v>
      </c>
      <c r="G20" s="25">
        <v>90</v>
      </c>
      <c r="H20" s="26"/>
      <c r="I20" s="26"/>
      <c r="J20" s="24"/>
      <c r="K20" s="27">
        <v>328.907862534993</v>
      </c>
      <c r="L20" s="37">
        <f t="shared" si="2"/>
        <v>1</v>
      </c>
      <c r="M20" s="27">
        <f t="shared" si="3"/>
        <v>0</v>
      </c>
      <c r="N20" s="38" t="s">
        <v>24</v>
      </c>
      <c r="O20" s="36"/>
    </row>
    <row r="21" ht="78.75" spans="1:15">
      <c r="A21" s="17" t="s">
        <v>67</v>
      </c>
      <c r="B21" s="17" t="s">
        <v>61</v>
      </c>
      <c r="C21" s="17" t="s">
        <v>68</v>
      </c>
      <c r="D21" s="21" t="s">
        <v>55</v>
      </c>
      <c r="E21" s="21" t="s">
        <v>56</v>
      </c>
      <c r="F21" s="17" t="s">
        <v>23</v>
      </c>
      <c r="G21" s="27">
        <v>1671</v>
      </c>
      <c r="H21" s="24"/>
      <c r="I21" s="24"/>
      <c r="J21" s="24"/>
      <c r="K21" s="27">
        <v>404.14680058809</v>
      </c>
      <c r="L21" s="37">
        <f t="shared" si="2"/>
        <v>1</v>
      </c>
      <c r="M21" s="27">
        <f t="shared" si="3"/>
        <v>0</v>
      </c>
      <c r="N21" s="38" t="s">
        <v>24</v>
      </c>
      <c r="O21" s="39"/>
    </row>
    <row r="22" ht="78.75" spans="1:15">
      <c r="A22" s="17" t="s">
        <v>69</v>
      </c>
      <c r="B22" s="17" t="s">
        <v>61</v>
      </c>
      <c r="C22" s="17" t="s">
        <v>70</v>
      </c>
      <c r="D22" s="21" t="s">
        <v>55</v>
      </c>
      <c r="E22" s="21" t="s">
        <v>56</v>
      </c>
      <c r="F22" s="17" t="s">
        <v>23</v>
      </c>
      <c r="G22" s="25">
        <v>78</v>
      </c>
      <c r="H22" s="26"/>
      <c r="I22" s="26"/>
      <c r="J22" s="24"/>
      <c r="K22" s="27">
        <v>432.120251915524</v>
      </c>
      <c r="L22" s="37">
        <f t="shared" si="2"/>
        <v>1</v>
      </c>
      <c r="M22" s="27">
        <f t="shared" si="3"/>
        <v>0</v>
      </c>
      <c r="N22" s="38" t="s">
        <v>24</v>
      </c>
      <c r="O22" s="42"/>
    </row>
    <row r="23" ht="78.75" spans="1:15">
      <c r="A23" s="17" t="s">
        <v>71</v>
      </c>
      <c r="B23" s="17" t="s">
        <v>61</v>
      </c>
      <c r="C23" s="17" t="s">
        <v>72</v>
      </c>
      <c r="D23" s="21" t="s">
        <v>55</v>
      </c>
      <c r="E23" s="21" t="s">
        <v>56</v>
      </c>
      <c r="F23" s="17" t="s">
        <v>23</v>
      </c>
      <c r="G23" s="25">
        <v>468</v>
      </c>
      <c r="H23" s="26"/>
      <c r="I23" s="26"/>
      <c r="J23" s="24"/>
      <c r="K23" s="27">
        <v>570.058305012869</v>
      </c>
      <c r="L23" s="37">
        <f t="shared" si="2"/>
        <v>1</v>
      </c>
      <c r="M23" s="27">
        <f t="shared" si="3"/>
        <v>0</v>
      </c>
      <c r="N23" s="38" t="s">
        <v>24</v>
      </c>
      <c r="O23" s="43"/>
    </row>
    <row r="24" ht="78.75" spans="1:15">
      <c r="A24" s="17" t="s">
        <v>73</v>
      </c>
      <c r="B24" s="17" t="s">
        <v>61</v>
      </c>
      <c r="C24" s="17" t="s">
        <v>74</v>
      </c>
      <c r="D24" s="21" t="s">
        <v>55</v>
      </c>
      <c r="E24" s="21" t="s">
        <v>56</v>
      </c>
      <c r="F24" s="17" t="s">
        <v>23</v>
      </c>
      <c r="G24" s="25">
        <v>1037</v>
      </c>
      <c r="H24" s="26"/>
      <c r="I24" s="26"/>
      <c r="J24" s="24"/>
      <c r="K24" s="27">
        <v>626.969809437647</v>
      </c>
      <c r="L24" s="37">
        <f t="shared" si="2"/>
        <v>1</v>
      </c>
      <c r="M24" s="27">
        <f t="shared" si="3"/>
        <v>0</v>
      </c>
      <c r="N24" s="38" t="s">
        <v>24</v>
      </c>
      <c r="O24" s="45"/>
    </row>
    <row r="25" ht="78.75" spans="1:15">
      <c r="A25" s="17" t="s">
        <v>75</v>
      </c>
      <c r="B25" s="17" t="s">
        <v>76</v>
      </c>
      <c r="C25" s="17" t="s">
        <v>77</v>
      </c>
      <c r="D25" s="21" t="s">
        <v>55</v>
      </c>
      <c r="E25" s="21" t="s">
        <v>56</v>
      </c>
      <c r="F25" s="17" t="s">
        <v>23</v>
      </c>
      <c r="G25" s="25">
        <v>2800</v>
      </c>
      <c r="H25" s="26"/>
      <c r="I25" s="26"/>
      <c r="J25" s="24"/>
      <c r="K25" s="27">
        <v>329.301386004696</v>
      </c>
      <c r="L25" s="37">
        <f t="shared" si="2"/>
        <v>1</v>
      </c>
      <c r="M25" s="27">
        <f t="shared" si="3"/>
        <v>0</v>
      </c>
      <c r="N25" s="38" t="s">
        <v>24</v>
      </c>
      <c r="O25" s="24"/>
    </row>
    <row r="26" ht="15.75" spans="1:15">
      <c r="A26" s="17" t="s">
        <v>78</v>
      </c>
      <c r="B26" s="17" t="s">
        <v>79</v>
      </c>
      <c r="C26" s="19"/>
      <c r="D26" s="19"/>
      <c r="E26" s="19"/>
      <c r="F26" s="19"/>
      <c r="G26" s="20"/>
      <c r="H26" s="20"/>
      <c r="I26" s="20"/>
      <c r="J26" s="24"/>
      <c r="K26" s="24"/>
      <c r="L26" s="40"/>
      <c r="M26" s="24"/>
      <c r="N26" s="41"/>
      <c r="O26" s="36"/>
    </row>
    <row r="27" ht="67.5" spans="1:15">
      <c r="A27" s="17" t="s">
        <v>80</v>
      </c>
      <c r="B27" s="17" t="s">
        <v>81</v>
      </c>
      <c r="C27" s="17" t="s">
        <v>82</v>
      </c>
      <c r="D27" s="21" t="s">
        <v>83</v>
      </c>
      <c r="E27" s="21" t="s">
        <v>84</v>
      </c>
      <c r="F27" s="17" t="s">
        <v>23</v>
      </c>
      <c r="G27" s="25">
        <v>18</v>
      </c>
      <c r="H27" s="26"/>
      <c r="I27" s="26"/>
      <c r="J27" s="24"/>
      <c r="K27" s="27">
        <v>100.301511266932</v>
      </c>
      <c r="L27" s="37">
        <f t="shared" ref="L27:L32" si="4">(K27-J27)/K27</f>
        <v>1</v>
      </c>
      <c r="M27" s="27">
        <f t="shared" ref="M27:M32" si="5">ROUND(J27*G27,2)</f>
        <v>0</v>
      </c>
      <c r="N27" s="38" t="s">
        <v>24</v>
      </c>
      <c r="O27" s="39"/>
    </row>
    <row r="28" ht="78.75" spans="1:15">
      <c r="A28" s="17" t="s">
        <v>85</v>
      </c>
      <c r="B28" s="17" t="s">
        <v>86</v>
      </c>
      <c r="C28" s="17" t="s">
        <v>87</v>
      </c>
      <c r="D28" s="21" t="s">
        <v>55</v>
      </c>
      <c r="E28" s="21" t="s">
        <v>56</v>
      </c>
      <c r="F28" s="17" t="s">
        <v>23</v>
      </c>
      <c r="G28" s="25">
        <v>54</v>
      </c>
      <c r="H28" s="26"/>
      <c r="I28" s="26"/>
      <c r="J28" s="24"/>
      <c r="K28" s="27">
        <v>115.735139585516</v>
      </c>
      <c r="L28" s="37">
        <f t="shared" si="4"/>
        <v>1</v>
      </c>
      <c r="M28" s="27">
        <f t="shared" si="5"/>
        <v>0</v>
      </c>
      <c r="N28" s="38" t="s">
        <v>24</v>
      </c>
      <c r="O28" s="44"/>
    </row>
    <row r="29" ht="15.75" spans="1:15">
      <c r="A29" s="17" t="s">
        <v>88</v>
      </c>
      <c r="B29" s="17" t="s">
        <v>89</v>
      </c>
      <c r="C29" s="19"/>
      <c r="D29" s="19"/>
      <c r="E29" s="19"/>
      <c r="F29" s="19"/>
      <c r="G29" s="20"/>
      <c r="H29" s="20"/>
      <c r="I29" s="20"/>
      <c r="J29" s="24"/>
      <c r="K29" s="24"/>
      <c r="L29" s="40"/>
      <c r="M29" s="24"/>
      <c r="N29" s="41"/>
      <c r="O29" s="46"/>
    </row>
    <row r="30" ht="90" spans="1:15">
      <c r="A30" s="17" t="s">
        <v>90</v>
      </c>
      <c r="B30" s="17" t="s">
        <v>91</v>
      </c>
      <c r="C30" s="17" t="s">
        <v>92</v>
      </c>
      <c r="D30" s="21" t="s">
        <v>55</v>
      </c>
      <c r="E30" s="21" t="s">
        <v>56</v>
      </c>
      <c r="F30" s="17" t="s">
        <v>23</v>
      </c>
      <c r="G30" s="27">
        <v>26</v>
      </c>
      <c r="H30" s="24"/>
      <c r="I30" s="24"/>
      <c r="J30" s="24"/>
      <c r="K30" s="27">
        <v>1437.00054511018</v>
      </c>
      <c r="L30" s="37">
        <f t="shared" si="4"/>
        <v>1</v>
      </c>
      <c r="M30" s="27">
        <f t="shared" si="5"/>
        <v>0</v>
      </c>
      <c r="N30" s="38" t="s">
        <v>49</v>
      </c>
      <c r="O30" s="24"/>
    </row>
    <row r="31" ht="78.75" spans="1:15">
      <c r="A31" s="17" t="s">
        <v>93</v>
      </c>
      <c r="B31" s="17" t="s">
        <v>94</v>
      </c>
      <c r="C31" s="17" t="s">
        <v>95</v>
      </c>
      <c r="D31" s="21" t="s">
        <v>55</v>
      </c>
      <c r="E31" s="21" t="s">
        <v>56</v>
      </c>
      <c r="F31" s="17" t="s">
        <v>23</v>
      </c>
      <c r="G31" s="25">
        <v>171</v>
      </c>
      <c r="H31" s="26"/>
      <c r="I31" s="26"/>
      <c r="J31" s="24"/>
      <c r="K31" s="27">
        <v>1684.90319997743</v>
      </c>
      <c r="L31" s="37">
        <f t="shared" si="4"/>
        <v>1</v>
      </c>
      <c r="M31" s="27">
        <f t="shared" si="5"/>
        <v>0</v>
      </c>
      <c r="N31" s="38" t="s">
        <v>49</v>
      </c>
      <c r="O31" s="39"/>
    </row>
    <row r="32" ht="78.75" spans="1:15">
      <c r="A32" s="17" t="s">
        <v>96</v>
      </c>
      <c r="B32" s="17" t="s">
        <v>94</v>
      </c>
      <c r="C32" s="17" t="s">
        <v>97</v>
      </c>
      <c r="D32" s="21" t="s">
        <v>55</v>
      </c>
      <c r="E32" s="21" t="s">
        <v>56</v>
      </c>
      <c r="F32" s="17" t="s">
        <v>23</v>
      </c>
      <c r="G32" s="27">
        <v>192</v>
      </c>
      <c r="H32" s="24"/>
      <c r="I32" s="24"/>
      <c r="J32" s="24"/>
      <c r="K32" s="27">
        <v>1684.90319997743</v>
      </c>
      <c r="L32" s="37">
        <f t="shared" si="4"/>
        <v>1</v>
      </c>
      <c r="M32" s="27">
        <f t="shared" si="5"/>
        <v>0</v>
      </c>
      <c r="N32" s="38" t="s">
        <v>49</v>
      </c>
      <c r="O32" s="43"/>
    </row>
    <row r="33" ht="15.75" spans="1:15">
      <c r="A33" s="17" t="s">
        <v>98</v>
      </c>
      <c r="B33" s="19"/>
      <c r="C33" s="19"/>
      <c r="D33" s="19"/>
      <c r="E33" s="19"/>
      <c r="F33" s="19"/>
      <c r="G33" s="24"/>
      <c r="H33" s="24"/>
      <c r="I33" s="24"/>
      <c r="J33" s="24"/>
      <c r="K33" s="24"/>
      <c r="L33" s="40"/>
      <c r="M33" s="24"/>
      <c r="N33" s="41"/>
      <c r="O33" s="36"/>
    </row>
    <row r="34" ht="90" spans="1:15">
      <c r="A34" s="17" t="s">
        <v>99</v>
      </c>
      <c r="B34" s="17" t="s">
        <v>100</v>
      </c>
      <c r="C34" s="17" t="s">
        <v>101</v>
      </c>
      <c r="D34" s="21" t="s">
        <v>102</v>
      </c>
      <c r="E34" s="21" t="s">
        <v>103</v>
      </c>
      <c r="F34" s="17" t="s">
        <v>23</v>
      </c>
      <c r="G34" s="27">
        <v>8</v>
      </c>
      <c r="H34" s="24"/>
      <c r="I34" s="24"/>
      <c r="J34" s="24"/>
      <c r="K34" s="27">
        <v>512.25</v>
      </c>
      <c r="L34" s="37">
        <f t="shared" ref="L34:L36" si="6">(K34-J34)/K34</f>
        <v>1</v>
      </c>
      <c r="M34" s="27">
        <f t="shared" ref="M34:M36" si="7">ROUND(J34*G34,2)</f>
        <v>0</v>
      </c>
      <c r="N34" s="38" t="s">
        <v>104</v>
      </c>
      <c r="O34" s="42"/>
    </row>
    <row r="35" ht="67.5" spans="1:15">
      <c r="A35" s="17" t="s">
        <v>105</v>
      </c>
      <c r="B35" s="17" t="s">
        <v>106</v>
      </c>
      <c r="C35" s="17" t="s">
        <v>107</v>
      </c>
      <c r="D35" s="21" t="s">
        <v>108</v>
      </c>
      <c r="E35" s="21" t="s">
        <v>103</v>
      </c>
      <c r="F35" s="17" t="s">
        <v>23</v>
      </c>
      <c r="G35" s="27">
        <v>108</v>
      </c>
      <c r="H35" s="24"/>
      <c r="I35" s="24"/>
      <c r="J35" s="24"/>
      <c r="K35" s="27">
        <v>231.419060759439</v>
      </c>
      <c r="L35" s="37">
        <f t="shared" si="6"/>
        <v>1</v>
      </c>
      <c r="M35" s="27">
        <f t="shared" si="7"/>
        <v>0</v>
      </c>
      <c r="N35" s="38" t="s">
        <v>104</v>
      </c>
      <c r="O35" s="47"/>
    </row>
    <row r="36" ht="67.5" spans="1:15">
      <c r="A36" s="17" t="s">
        <v>109</v>
      </c>
      <c r="B36" s="17" t="s">
        <v>110</v>
      </c>
      <c r="C36" s="17" t="s">
        <v>111</v>
      </c>
      <c r="D36" s="21" t="s">
        <v>108</v>
      </c>
      <c r="E36" s="21" t="s">
        <v>103</v>
      </c>
      <c r="F36" s="17" t="s">
        <v>23</v>
      </c>
      <c r="G36" s="27">
        <v>259</v>
      </c>
      <c r="H36" s="24"/>
      <c r="I36" s="24"/>
      <c r="J36" s="24"/>
      <c r="K36" s="27">
        <v>231.419060759439</v>
      </c>
      <c r="L36" s="37">
        <f t="shared" si="6"/>
        <v>1</v>
      </c>
      <c r="M36" s="27">
        <f t="shared" si="7"/>
        <v>0</v>
      </c>
      <c r="N36" s="38" t="s">
        <v>104</v>
      </c>
      <c r="O36" s="48"/>
    </row>
    <row r="37" ht="15.75" spans="1:15">
      <c r="A37" s="17" t="s">
        <v>112</v>
      </c>
      <c r="B37" s="17" t="s">
        <v>113</v>
      </c>
      <c r="C37" s="19"/>
      <c r="D37" s="19"/>
      <c r="E37" s="19"/>
      <c r="F37" s="19"/>
      <c r="G37" s="24"/>
      <c r="H37" s="24"/>
      <c r="I37" s="24"/>
      <c r="J37" s="24"/>
      <c r="K37" s="24"/>
      <c r="L37" s="24"/>
      <c r="M37" s="24"/>
      <c r="N37" s="41"/>
      <c r="O37" s="47"/>
    </row>
    <row r="38" ht="22.5" spans="1:15">
      <c r="A38" s="17" t="s">
        <v>114</v>
      </c>
      <c r="B38" s="17" t="s">
        <v>115</v>
      </c>
      <c r="C38" s="19"/>
      <c r="D38" s="19"/>
      <c r="E38" s="19"/>
      <c r="F38" s="19"/>
      <c r="G38" s="24"/>
      <c r="H38" s="24"/>
      <c r="I38" s="24"/>
      <c r="J38" s="24"/>
      <c r="K38" s="24"/>
      <c r="L38" s="40"/>
      <c r="M38" s="24"/>
      <c r="N38" s="41"/>
      <c r="O38" s="47"/>
    </row>
    <row r="39" ht="112.5" spans="1:15">
      <c r="A39" s="17" t="s">
        <v>116</v>
      </c>
      <c r="B39" s="17" t="s">
        <v>117</v>
      </c>
      <c r="C39" s="17" t="s">
        <v>117</v>
      </c>
      <c r="D39" s="21" t="s">
        <v>118</v>
      </c>
      <c r="E39" s="21" t="s">
        <v>119</v>
      </c>
      <c r="F39" s="17" t="s">
        <v>120</v>
      </c>
      <c r="G39" s="25">
        <v>1050</v>
      </c>
      <c r="H39" s="26"/>
      <c r="I39" s="26"/>
      <c r="J39" s="24"/>
      <c r="K39" s="27">
        <v>3.47128591139158</v>
      </c>
      <c r="L39" s="37">
        <f t="shared" ref="L39:L42" si="8">(K39-J39)/K39</f>
        <v>1</v>
      </c>
      <c r="M39" s="27">
        <f t="shared" ref="M39:M42" si="9">ROUND(J39*G39,2)</f>
        <v>0</v>
      </c>
      <c r="N39" s="38" t="s">
        <v>104</v>
      </c>
      <c r="O39" s="47"/>
    </row>
    <row r="40" ht="112.5" spans="1:15">
      <c r="A40" s="17" t="s">
        <v>121</v>
      </c>
      <c r="B40" s="17" t="s">
        <v>122</v>
      </c>
      <c r="C40" s="17" t="s">
        <v>122</v>
      </c>
      <c r="D40" s="21" t="s">
        <v>118</v>
      </c>
      <c r="E40" s="21" t="s">
        <v>119</v>
      </c>
      <c r="F40" s="17" t="s">
        <v>120</v>
      </c>
      <c r="G40" s="25">
        <v>3000</v>
      </c>
      <c r="H40" s="26"/>
      <c r="I40" s="26"/>
      <c r="J40" s="24"/>
      <c r="K40" s="27">
        <v>3.47128591139158</v>
      </c>
      <c r="L40" s="37">
        <f t="shared" si="8"/>
        <v>1</v>
      </c>
      <c r="M40" s="27">
        <f t="shared" si="9"/>
        <v>0</v>
      </c>
      <c r="N40" s="38" t="s">
        <v>104</v>
      </c>
      <c r="O40" s="47"/>
    </row>
    <row r="41" ht="112.5" spans="1:15">
      <c r="A41" s="17" t="s">
        <v>123</v>
      </c>
      <c r="B41" s="17" t="s">
        <v>124</v>
      </c>
      <c r="C41" s="17" t="s">
        <v>124</v>
      </c>
      <c r="D41" s="21" t="s">
        <v>118</v>
      </c>
      <c r="E41" s="21" t="s">
        <v>119</v>
      </c>
      <c r="F41" s="17" t="s">
        <v>120</v>
      </c>
      <c r="G41" s="25">
        <v>2300</v>
      </c>
      <c r="H41" s="26"/>
      <c r="I41" s="26"/>
      <c r="J41" s="24"/>
      <c r="K41" s="27">
        <v>3.47128591139158</v>
      </c>
      <c r="L41" s="37">
        <f t="shared" si="8"/>
        <v>1</v>
      </c>
      <c r="M41" s="27">
        <f t="shared" si="9"/>
        <v>0</v>
      </c>
      <c r="N41" s="38" t="s">
        <v>104</v>
      </c>
      <c r="O41" s="47"/>
    </row>
    <row r="42" ht="112.5" spans="1:15">
      <c r="A42" s="17" t="s">
        <v>125</v>
      </c>
      <c r="B42" s="17" t="s">
        <v>126</v>
      </c>
      <c r="C42" s="17" t="s">
        <v>126</v>
      </c>
      <c r="D42" s="21" t="s">
        <v>118</v>
      </c>
      <c r="E42" s="21" t="s">
        <v>119</v>
      </c>
      <c r="F42" s="17" t="s">
        <v>120</v>
      </c>
      <c r="G42" s="25">
        <v>300</v>
      </c>
      <c r="H42" s="26"/>
      <c r="I42" s="26"/>
      <c r="J42" s="24"/>
      <c r="K42" s="27">
        <v>3.47128591139158</v>
      </c>
      <c r="L42" s="37">
        <f t="shared" si="8"/>
        <v>1</v>
      </c>
      <c r="M42" s="27">
        <f t="shared" si="9"/>
        <v>0</v>
      </c>
      <c r="N42" s="38" t="s">
        <v>104</v>
      </c>
      <c r="O42" s="48"/>
    </row>
    <row r="43" ht="22.5" spans="1:15">
      <c r="A43" s="17" t="s">
        <v>127</v>
      </c>
      <c r="B43" s="17" t="s">
        <v>128</v>
      </c>
      <c r="C43" s="19"/>
      <c r="D43" s="19"/>
      <c r="E43" s="19"/>
      <c r="F43" s="19"/>
      <c r="G43" s="20"/>
      <c r="H43" s="20"/>
      <c r="I43" s="20"/>
      <c r="J43" s="24"/>
      <c r="K43" s="24"/>
      <c r="L43" s="40"/>
      <c r="M43" s="24"/>
      <c r="N43" s="41"/>
      <c r="O43" s="47"/>
    </row>
    <row r="44" ht="101.25" spans="1:15">
      <c r="A44" s="17" t="s">
        <v>129</v>
      </c>
      <c r="B44" s="17" t="s">
        <v>130</v>
      </c>
      <c r="C44" s="17" t="s">
        <v>130</v>
      </c>
      <c r="D44" s="21" t="s">
        <v>131</v>
      </c>
      <c r="E44" s="21" t="s">
        <v>119</v>
      </c>
      <c r="F44" s="17" t="s">
        <v>120</v>
      </c>
      <c r="G44" s="28">
        <v>8491</v>
      </c>
      <c r="H44" s="20"/>
      <c r="I44" s="20"/>
      <c r="J44" s="24"/>
      <c r="K44" s="27">
        <v>3.47128591139158</v>
      </c>
      <c r="L44" s="37">
        <f t="shared" ref="L44:L47" si="10">(K44-J44)/K44</f>
        <v>1</v>
      </c>
      <c r="M44" s="27">
        <f t="shared" ref="M44:M47" si="11">ROUND(J44*G44,2)</f>
        <v>0</v>
      </c>
      <c r="N44" s="38" t="s">
        <v>104</v>
      </c>
      <c r="O44" s="47"/>
    </row>
    <row r="45" ht="22.5" spans="1:15">
      <c r="A45" s="17" t="s">
        <v>132</v>
      </c>
      <c r="B45" s="17" t="s">
        <v>133</v>
      </c>
      <c r="C45" s="19"/>
      <c r="D45" s="19"/>
      <c r="E45" s="19"/>
      <c r="F45" s="19"/>
      <c r="G45" s="20"/>
      <c r="H45" s="20"/>
      <c r="I45" s="20"/>
      <c r="J45" s="24"/>
      <c r="K45" s="24"/>
      <c r="L45" s="40"/>
      <c r="M45" s="24"/>
      <c r="N45" s="41"/>
      <c r="O45" s="49"/>
    </row>
    <row r="46" ht="101.25" spans="1:15">
      <c r="A46" s="17" t="s">
        <v>134</v>
      </c>
      <c r="B46" s="17" t="s">
        <v>135</v>
      </c>
      <c r="C46" s="17" t="s">
        <v>135</v>
      </c>
      <c r="D46" s="21" t="s">
        <v>131</v>
      </c>
      <c r="E46" s="21" t="s">
        <v>119</v>
      </c>
      <c r="F46" s="17" t="s">
        <v>120</v>
      </c>
      <c r="G46" s="28">
        <v>260</v>
      </c>
      <c r="H46" s="20"/>
      <c r="I46" s="20"/>
      <c r="J46" s="24"/>
      <c r="K46" s="27">
        <v>3.47128591139158</v>
      </c>
      <c r="L46" s="37">
        <f t="shared" si="10"/>
        <v>1</v>
      </c>
      <c r="M46" s="27">
        <f t="shared" si="11"/>
        <v>0</v>
      </c>
      <c r="N46" s="38" t="s">
        <v>104</v>
      </c>
      <c r="O46" s="49"/>
    </row>
    <row r="47" ht="101.25" spans="1:15">
      <c r="A47" s="17" t="s">
        <v>136</v>
      </c>
      <c r="B47" s="17" t="s">
        <v>137</v>
      </c>
      <c r="C47" s="17" t="s">
        <v>137</v>
      </c>
      <c r="D47" s="21" t="s">
        <v>131</v>
      </c>
      <c r="E47" s="21" t="s">
        <v>119</v>
      </c>
      <c r="F47" s="17" t="s">
        <v>120</v>
      </c>
      <c r="G47" s="28">
        <v>400</v>
      </c>
      <c r="H47" s="20"/>
      <c r="I47" s="20"/>
      <c r="J47" s="24"/>
      <c r="K47" s="27">
        <v>3.47128591139158</v>
      </c>
      <c r="L47" s="37">
        <f t="shared" si="10"/>
        <v>1</v>
      </c>
      <c r="M47" s="27">
        <f t="shared" si="11"/>
        <v>0</v>
      </c>
      <c r="N47" s="38" t="s">
        <v>104</v>
      </c>
      <c r="O47" s="49"/>
    </row>
    <row r="48" ht="22.5" spans="1:15">
      <c r="A48" s="17" t="s">
        <v>138</v>
      </c>
      <c r="B48" s="17" t="s">
        <v>139</v>
      </c>
      <c r="C48" s="19"/>
      <c r="D48" s="19"/>
      <c r="E48" s="19"/>
      <c r="F48" s="19"/>
      <c r="G48" s="24"/>
      <c r="H48" s="24"/>
      <c r="I48" s="24"/>
      <c r="J48" s="24"/>
      <c r="K48" s="24"/>
      <c r="L48" s="40"/>
      <c r="M48" s="24"/>
      <c r="N48" s="41"/>
      <c r="O48" s="24"/>
    </row>
    <row r="49" ht="101.25" spans="1:15">
      <c r="A49" s="17" t="s">
        <v>140</v>
      </c>
      <c r="B49" s="17" t="s">
        <v>141</v>
      </c>
      <c r="C49" s="17" t="s">
        <v>141</v>
      </c>
      <c r="D49" s="21" t="s">
        <v>131</v>
      </c>
      <c r="E49" s="21" t="s">
        <v>119</v>
      </c>
      <c r="F49" s="17" t="s">
        <v>120</v>
      </c>
      <c r="G49" s="28">
        <v>1995</v>
      </c>
      <c r="H49" s="20"/>
      <c r="I49" s="20"/>
      <c r="J49" s="24"/>
      <c r="K49" s="27">
        <v>3.47128591139158</v>
      </c>
      <c r="L49" s="37">
        <f t="shared" ref="L49:L55" si="12">(K49-J49)/K49</f>
        <v>1</v>
      </c>
      <c r="M49" s="27">
        <f t="shared" ref="M49:M55" si="13">ROUND(J49*G49,2)</f>
        <v>0</v>
      </c>
      <c r="N49" s="38" t="s">
        <v>104</v>
      </c>
      <c r="O49" s="24"/>
    </row>
    <row r="50" ht="101.25" spans="1:15">
      <c r="A50" s="17" t="s">
        <v>142</v>
      </c>
      <c r="B50" s="17" t="s">
        <v>143</v>
      </c>
      <c r="C50" s="17" t="s">
        <v>143</v>
      </c>
      <c r="D50" s="21" t="s">
        <v>131</v>
      </c>
      <c r="E50" s="21" t="s">
        <v>119</v>
      </c>
      <c r="F50" s="17" t="s">
        <v>120</v>
      </c>
      <c r="G50" s="28">
        <v>4695</v>
      </c>
      <c r="H50" s="20"/>
      <c r="I50" s="20"/>
      <c r="J50" s="24"/>
      <c r="K50" s="27">
        <v>3.47128591139158</v>
      </c>
      <c r="L50" s="37">
        <f t="shared" si="12"/>
        <v>1</v>
      </c>
      <c r="M50" s="27">
        <f t="shared" si="13"/>
        <v>0</v>
      </c>
      <c r="N50" s="38" t="s">
        <v>104</v>
      </c>
      <c r="O50" s="42"/>
    </row>
    <row r="51" ht="22.5" spans="1:15">
      <c r="A51" s="17" t="s">
        <v>144</v>
      </c>
      <c r="B51" s="17" t="s">
        <v>145</v>
      </c>
      <c r="C51" s="19"/>
      <c r="D51" s="19"/>
      <c r="E51" s="19"/>
      <c r="F51" s="19"/>
      <c r="G51" s="20"/>
      <c r="H51" s="20"/>
      <c r="I51" s="20"/>
      <c r="J51" s="24"/>
      <c r="K51" s="24"/>
      <c r="L51" s="40"/>
      <c r="M51" s="24"/>
      <c r="N51" s="41"/>
      <c r="O51" s="49"/>
    </row>
    <row r="52" ht="101.25" spans="1:15">
      <c r="A52" s="17" t="s">
        <v>146</v>
      </c>
      <c r="B52" s="17" t="s">
        <v>147</v>
      </c>
      <c r="C52" s="17" t="s">
        <v>147</v>
      </c>
      <c r="D52" s="21" t="s">
        <v>131</v>
      </c>
      <c r="E52" s="21" t="s">
        <v>119</v>
      </c>
      <c r="F52" s="17" t="s">
        <v>120</v>
      </c>
      <c r="G52" s="28">
        <v>350</v>
      </c>
      <c r="H52" s="20"/>
      <c r="I52" s="20"/>
      <c r="J52" s="24"/>
      <c r="K52" s="27">
        <v>3.47128591139158</v>
      </c>
      <c r="L52" s="37">
        <f t="shared" si="12"/>
        <v>1</v>
      </c>
      <c r="M52" s="27">
        <f t="shared" si="13"/>
        <v>0</v>
      </c>
      <c r="N52" s="38" t="s">
        <v>104</v>
      </c>
      <c r="O52" s="24"/>
    </row>
    <row r="53" ht="101.25" spans="1:15">
      <c r="A53" s="17" t="s">
        <v>148</v>
      </c>
      <c r="B53" s="17" t="s">
        <v>149</v>
      </c>
      <c r="C53" s="17" t="s">
        <v>149</v>
      </c>
      <c r="D53" s="21" t="s">
        <v>131</v>
      </c>
      <c r="E53" s="21" t="s">
        <v>119</v>
      </c>
      <c r="F53" s="17" t="s">
        <v>120</v>
      </c>
      <c r="G53" s="28">
        <v>1790</v>
      </c>
      <c r="H53" s="20"/>
      <c r="I53" s="20"/>
      <c r="J53" s="24"/>
      <c r="K53" s="27">
        <v>3.47128591139158</v>
      </c>
      <c r="L53" s="37">
        <f t="shared" si="12"/>
        <v>1</v>
      </c>
      <c r="M53" s="27">
        <f t="shared" si="13"/>
        <v>0</v>
      </c>
      <c r="N53" s="38" t="s">
        <v>104</v>
      </c>
      <c r="O53" s="49"/>
    </row>
    <row r="54" ht="101.25" spans="1:15">
      <c r="A54" s="17" t="s">
        <v>150</v>
      </c>
      <c r="B54" s="17" t="s">
        <v>151</v>
      </c>
      <c r="C54" s="17" t="s">
        <v>151</v>
      </c>
      <c r="D54" s="21" t="s">
        <v>131</v>
      </c>
      <c r="E54" s="21" t="s">
        <v>119</v>
      </c>
      <c r="F54" s="17" t="s">
        <v>120</v>
      </c>
      <c r="G54" s="28">
        <v>11100</v>
      </c>
      <c r="H54" s="20"/>
      <c r="I54" s="20"/>
      <c r="J54" s="24"/>
      <c r="K54" s="27">
        <v>3.47128591139158</v>
      </c>
      <c r="L54" s="37">
        <f t="shared" si="12"/>
        <v>1</v>
      </c>
      <c r="M54" s="27">
        <f t="shared" si="13"/>
        <v>0</v>
      </c>
      <c r="N54" s="38" t="s">
        <v>104</v>
      </c>
      <c r="O54" s="49"/>
    </row>
    <row r="55" ht="101.25" spans="1:15">
      <c r="A55" s="17" t="s">
        <v>152</v>
      </c>
      <c r="B55" s="17" t="s">
        <v>153</v>
      </c>
      <c r="C55" s="17" t="s">
        <v>153</v>
      </c>
      <c r="D55" s="21" t="s">
        <v>131</v>
      </c>
      <c r="E55" s="21" t="s">
        <v>119</v>
      </c>
      <c r="F55" s="17" t="s">
        <v>120</v>
      </c>
      <c r="G55" s="28">
        <v>8030</v>
      </c>
      <c r="H55" s="20"/>
      <c r="I55" s="20"/>
      <c r="J55" s="24"/>
      <c r="K55" s="27">
        <v>3.47128591139158</v>
      </c>
      <c r="L55" s="37">
        <f t="shared" si="12"/>
        <v>1</v>
      </c>
      <c r="M55" s="27">
        <f t="shared" si="13"/>
        <v>0</v>
      </c>
      <c r="N55" s="38" t="s">
        <v>104</v>
      </c>
      <c r="O55" s="49"/>
    </row>
    <row r="56" ht="22.5" spans="1:15">
      <c r="A56" s="17" t="s">
        <v>154</v>
      </c>
      <c r="B56" s="17" t="s">
        <v>155</v>
      </c>
      <c r="C56" s="19"/>
      <c r="D56" s="19"/>
      <c r="E56" s="19"/>
      <c r="F56" s="19"/>
      <c r="G56" s="20"/>
      <c r="H56" s="20"/>
      <c r="I56" s="20"/>
      <c r="J56" s="24"/>
      <c r="K56" s="24"/>
      <c r="L56" s="40"/>
      <c r="M56" s="24"/>
      <c r="N56" s="41"/>
      <c r="O56" s="49"/>
    </row>
    <row r="57" ht="101.25" spans="1:15">
      <c r="A57" s="17" t="s">
        <v>156</v>
      </c>
      <c r="B57" s="17" t="s">
        <v>157</v>
      </c>
      <c r="C57" s="17" t="s">
        <v>157</v>
      </c>
      <c r="D57" s="21" t="s">
        <v>131</v>
      </c>
      <c r="E57" s="21" t="s">
        <v>119</v>
      </c>
      <c r="F57" s="17" t="s">
        <v>120</v>
      </c>
      <c r="G57" s="28">
        <v>28056</v>
      </c>
      <c r="H57" s="20"/>
      <c r="I57" s="20"/>
      <c r="J57" s="24"/>
      <c r="K57" s="27">
        <v>3.47128591139158</v>
      </c>
      <c r="L57" s="37">
        <f t="shared" ref="L57:L69" si="14">(K57-J57)/K57</f>
        <v>1</v>
      </c>
      <c r="M57" s="27">
        <f t="shared" ref="M57:M69" si="15">ROUND(J57*G57,2)</f>
        <v>0</v>
      </c>
      <c r="N57" s="38" t="s">
        <v>104</v>
      </c>
      <c r="O57" s="49"/>
    </row>
    <row r="58" ht="22.5" spans="1:15">
      <c r="A58" s="17" t="s">
        <v>158</v>
      </c>
      <c r="B58" s="17" t="s">
        <v>159</v>
      </c>
      <c r="C58" s="19"/>
      <c r="D58" s="19"/>
      <c r="E58" s="19"/>
      <c r="F58" s="19"/>
      <c r="G58" s="20"/>
      <c r="H58" s="20"/>
      <c r="I58" s="20"/>
      <c r="J58" s="24"/>
      <c r="K58" s="24"/>
      <c r="L58" s="40"/>
      <c r="M58" s="24"/>
      <c r="N58" s="41"/>
      <c r="O58" s="49"/>
    </row>
    <row r="59" ht="101.25" spans="1:15">
      <c r="A59" s="17" t="s">
        <v>160</v>
      </c>
      <c r="B59" s="17" t="s">
        <v>161</v>
      </c>
      <c r="C59" s="17" t="s">
        <v>161</v>
      </c>
      <c r="D59" s="21" t="s">
        <v>131</v>
      </c>
      <c r="E59" s="21" t="s">
        <v>119</v>
      </c>
      <c r="F59" s="17" t="s">
        <v>120</v>
      </c>
      <c r="G59" s="28">
        <v>201183</v>
      </c>
      <c r="H59" s="20"/>
      <c r="I59" s="20"/>
      <c r="J59" s="24"/>
      <c r="K59" s="27">
        <v>3.47128591139158</v>
      </c>
      <c r="L59" s="37">
        <f t="shared" si="14"/>
        <v>1</v>
      </c>
      <c r="M59" s="27">
        <f t="shared" si="15"/>
        <v>0</v>
      </c>
      <c r="N59" s="38" t="s">
        <v>104</v>
      </c>
      <c r="O59" s="49"/>
    </row>
    <row r="60" ht="101.25" spans="1:15">
      <c r="A60" s="17" t="s">
        <v>162</v>
      </c>
      <c r="B60" s="17" t="s">
        <v>163</v>
      </c>
      <c r="C60" s="17" t="s">
        <v>163</v>
      </c>
      <c r="D60" s="21" t="s">
        <v>131</v>
      </c>
      <c r="E60" s="21" t="s">
        <v>119</v>
      </c>
      <c r="F60" s="17" t="s">
        <v>120</v>
      </c>
      <c r="G60" s="28">
        <v>15300</v>
      </c>
      <c r="H60" s="20"/>
      <c r="I60" s="20"/>
      <c r="J60" s="24"/>
      <c r="K60" s="27">
        <v>3.47128591139158</v>
      </c>
      <c r="L60" s="37">
        <f t="shared" si="14"/>
        <v>1</v>
      </c>
      <c r="M60" s="27">
        <f t="shared" si="15"/>
        <v>0</v>
      </c>
      <c r="N60" s="38" t="s">
        <v>104</v>
      </c>
      <c r="O60" s="49"/>
    </row>
    <row r="61" ht="101.25" spans="1:15">
      <c r="A61" s="17" t="s">
        <v>164</v>
      </c>
      <c r="B61" s="17" t="s">
        <v>165</v>
      </c>
      <c r="C61" s="17" t="s">
        <v>165</v>
      </c>
      <c r="D61" s="21" t="s">
        <v>131</v>
      </c>
      <c r="E61" s="21" t="s">
        <v>119</v>
      </c>
      <c r="F61" s="17" t="s">
        <v>120</v>
      </c>
      <c r="G61" s="28">
        <v>6300</v>
      </c>
      <c r="H61" s="20"/>
      <c r="I61" s="20"/>
      <c r="J61" s="24"/>
      <c r="K61" s="27">
        <v>3.47128591139158</v>
      </c>
      <c r="L61" s="37">
        <f t="shared" si="14"/>
        <v>1</v>
      </c>
      <c r="M61" s="27">
        <f t="shared" si="15"/>
        <v>0</v>
      </c>
      <c r="N61" s="38" t="s">
        <v>104</v>
      </c>
      <c r="O61" s="49"/>
    </row>
    <row r="62" ht="101.25" spans="1:15">
      <c r="A62" s="17" t="s">
        <v>166</v>
      </c>
      <c r="B62" s="17" t="s">
        <v>167</v>
      </c>
      <c r="C62" s="17" t="s">
        <v>167</v>
      </c>
      <c r="D62" s="21" t="s">
        <v>131</v>
      </c>
      <c r="E62" s="21" t="s">
        <v>119</v>
      </c>
      <c r="F62" s="17" t="s">
        <v>120</v>
      </c>
      <c r="G62" s="28">
        <v>2229</v>
      </c>
      <c r="H62" s="20"/>
      <c r="I62" s="20"/>
      <c r="J62" s="24"/>
      <c r="K62" s="27">
        <v>3.47128591139158</v>
      </c>
      <c r="L62" s="37">
        <f t="shared" si="14"/>
        <v>1</v>
      </c>
      <c r="M62" s="27">
        <f t="shared" si="15"/>
        <v>0</v>
      </c>
      <c r="N62" s="38" t="s">
        <v>104</v>
      </c>
      <c r="O62" s="24"/>
    </row>
    <row r="63" ht="101.25" spans="1:15">
      <c r="A63" s="17" t="s">
        <v>168</v>
      </c>
      <c r="B63" s="17" t="s">
        <v>169</v>
      </c>
      <c r="C63" s="17" t="s">
        <v>169</v>
      </c>
      <c r="D63" s="21" t="s">
        <v>131</v>
      </c>
      <c r="E63" s="21" t="s">
        <v>119</v>
      </c>
      <c r="F63" s="17" t="s">
        <v>120</v>
      </c>
      <c r="G63" s="28">
        <v>2496</v>
      </c>
      <c r="H63" s="20"/>
      <c r="I63" s="20"/>
      <c r="J63" s="24"/>
      <c r="K63" s="27">
        <v>3.47128591139158</v>
      </c>
      <c r="L63" s="37">
        <f t="shared" si="14"/>
        <v>1</v>
      </c>
      <c r="M63" s="27">
        <f t="shared" si="15"/>
        <v>0</v>
      </c>
      <c r="N63" s="38" t="s">
        <v>104</v>
      </c>
      <c r="O63" s="47"/>
    </row>
    <row r="64" ht="101.25" spans="1:15">
      <c r="A64" s="17" t="s">
        <v>170</v>
      </c>
      <c r="B64" s="17" t="s">
        <v>171</v>
      </c>
      <c r="C64" s="17" t="s">
        <v>171</v>
      </c>
      <c r="D64" s="21" t="s">
        <v>131</v>
      </c>
      <c r="E64" s="21" t="s">
        <v>119</v>
      </c>
      <c r="F64" s="17" t="s">
        <v>120</v>
      </c>
      <c r="G64" s="28">
        <v>5730</v>
      </c>
      <c r="H64" s="20"/>
      <c r="I64" s="20"/>
      <c r="J64" s="24"/>
      <c r="K64" s="27">
        <v>3.47128591139158</v>
      </c>
      <c r="L64" s="37">
        <f t="shared" si="14"/>
        <v>1</v>
      </c>
      <c r="M64" s="27">
        <f t="shared" si="15"/>
        <v>0</v>
      </c>
      <c r="N64" s="38" t="s">
        <v>104</v>
      </c>
      <c r="O64" s="47"/>
    </row>
    <row r="65" ht="101.25" spans="1:15">
      <c r="A65" s="17" t="s">
        <v>172</v>
      </c>
      <c r="B65" s="17" t="s">
        <v>173</v>
      </c>
      <c r="C65" s="17" t="s">
        <v>173</v>
      </c>
      <c r="D65" s="21" t="s">
        <v>131</v>
      </c>
      <c r="E65" s="21" t="s">
        <v>119</v>
      </c>
      <c r="F65" s="17" t="s">
        <v>120</v>
      </c>
      <c r="G65" s="28">
        <v>3543</v>
      </c>
      <c r="H65" s="20"/>
      <c r="I65" s="20"/>
      <c r="J65" s="24"/>
      <c r="K65" s="27">
        <v>3.47128591139158</v>
      </c>
      <c r="L65" s="37">
        <f t="shared" si="14"/>
        <v>1</v>
      </c>
      <c r="M65" s="27">
        <f t="shared" si="15"/>
        <v>0</v>
      </c>
      <c r="N65" s="38" t="s">
        <v>104</v>
      </c>
      <c r="O65" s="47"/>
    </row>
    <row r="66" ht="101.25" spans="1:15">
      <c r="A66" s="17" t="s">
        <v>174</v>
      </c>
      <c r="B66" s="17" t="s">
        <v>175</v>
      </c>
      <c r="C66" s="17" t="s">
        <v>175</v>
      </c>
      <c r="D66" s="21" t="s">
        <v>131</v>
      </c>
      <c r="E66" s="21" t="s">
        <v>119</v>
      </c>
      <c r="F66" s="17" t="s">
        <v>120</v>
      </c>
      <c r="G66" s="28">
        <v>5735</v>
      </c>
      <c r="H66" s="20"/>
      <c r="I66" s="20"/>
      <c r="J66" s="24"/>
      <c r="K66" s="27">
        <v>3.47128591139158</v>
      </c>
      <c r="L66" s="37">
        <f t="shared" si="14"/>
        <v>1</v>
      </c>
      <c r="M66" s="27">
        <f t="shared" si="15"/>
        <v>0</v>
      </c>
      <c r="N66" s="38" t="s">
        <v>104</v>
      </c>
      <c r="O66" s="24"/>
    </row>
    <row r="67" ht="101.25" spans="1:15">
      <c r="A67" s="17" t="s">
        <v>176</v>
      </c>
      <c r="B67" s="17" t="s">
        <v>177</v>
      </c>
      <c r="C67" s="17" t="s">
        <v>177</v>
      </c>
      <c r="D67" s="21" t="s">
        <v>131</v>
      </c>
      <c r="E67" s="21" t="s">
        <v>119</v>
      </c>
      <c r="F67" s="17" t="s">
        <v>120</v>
      </c>
      <c r="G67" s="28">
        <v>12107</v>
      </c>
      <c r="H67" s="20"/>
      <c r="I67" s="20"/>
      <c r="J67" s="24"/>
      <c r="K67" s="27">
        <v>4.62838121518878</v>
      </c>
      <c r="L67" s="37">
        <f t="shared" si="14"/>
        <v>1</v>
      </c>
      <c r="M67" s="27">
        <f t="shared" si="15"/>
        <v>0</v>
      </c>
      <c r="N67" s="38" t="s">
        <v>104</v>
      </c>
      <c r="O67" s="47"/>
    </row>
    <row r="68" ht="101.25" spans="1:15">
      <c r="A68" s="17" t="s">
        <v>178</v>
      </c>
      <c r="B68" s="17" t="s">
        <v>179</v>
      </c>
      <c r="C68" s="17" t="s">
        <v>179</v>
      </c>
      <c r="D68" s="21" t="s">
        <v>131</v>
      </c>
      <c r="E68" s="21" t="s">
        <v>119</v>
      </c>
      <c r="F68" s="17" t="s">
        <v>120</v>
      </c>
      <c r="G68" s="28">
        <v>12340</v>
      </c>
      <c r="H68" s="20"/>
      <c r="I68" s="20"/>
      <c r="J68" s="24"/>
      <c r="K68" s="27">
        <v>3.47128591139158</v>
      </c>
      <c r="L68" s="37">
        <f t="shared" si="14"/>
        <v>1</v>
      </c>
      <c r="M68" s="27">
        <f t="shared" si="15"/>
        <v>0</v>
      </c>
      <c r="N68" s="38" t="s">
        <v>104</v>
      </c>
      <c r="O68" s="47"/>
    </row>
    <row r="69" ht="101.25" spans="1:15">
      <c r="A69" s="17" t="s">
        <v>180</v>
      </c>
      <c r="B69" s="17" t="s">
        <v>181</v>
      </c>
      <c r="C69" s="17" t="s">
        <v>181</v>
      </c>
      <c r="D69" s="21" t="s">
        <v>131</v>
      </c>
      <c r="E69" s="21" t="s">
        <v>119</v>
      </c>
      <c r="F69" s="17" t="s">
        <v>120</v>
      </c>
      <c r="G69" s="28">
        <v>4250</v>
      </c>
      <c r="H69" s="20"/>
      <c r="I69" s="20"/>
      <c r="J69" s="24"/>
      <c r="K69" s="27">
        <v>3.47128591139158</v>
      </c>
      <c r="L69" s="37">
        <f t="shared" si="14"/>
        <v>1</v>
      </c>
      <c r="M69" s="27">
        <f t="shared" si="15"/>
        <v>0</v>
      </c>
      <c r="N69" s="38" t="s">
        <v>104</v>
      </c>
      <c r="O69" s="47"/>
    </row>
    <row r="70" ht="22.5" spans="1:15">
      <c r="A70" s="17" t="s">
        <v>182</v>
      </c>
      <c r="B70" s="17" t="s">
        <v>183</v>
      </c>
      <c r="C70" s="19"/>
      <c r="D70" s="19"/>
      <c r="E70" s="19"/>
      <c r="F70" s="19"/>
      <c r="G70" s="20"/>
      <c r="H70" s="20"/>
      <c r="I70" s="20"/>
      <c r="J70" s="24"/>
      <c r="K70" s="24"/>
      <c r="L70" s="40"/>
      <c r="M70" s="24"/>
      <c r="N70" s="41"/>
      <c r="O70" s="47"/>
    </row>
    <row r="71" ht="101.25" spans="1:15">
      <c r="A71" s="17" t="s">
        <v>184</v>
      </c>
      <c r="B71" s="17" t="s">
        <v>185</v>
      </c>
      <c r="C71" s="17" t="s">
        <v>185</v>
      </c>
      <c r="D71" s="21" t="s">
        <v>131</v>
      </c>
      <c r="E71" s="21" t="s">
        <v>119</v>
      </c>
      <c r="F71" s="17" t="s">
        <v>120</v>
      </c>
      <c r="G71" s="28">
        <v>96884</v>
      </c>
      <c r="H71" s="20"/>
      <c r="I71" s="20"/>
      <c r="J71" s="24"/>
      <c r="K71" s="27">
        <v>3.47128591139158</v>
      </c>
      <c r="L71" s="37">
        <f t="shared" ref="L71:L78" si="16">(K71-J71)/K71</f>
        <v>1</v>
      </c>
      <c r="M71" s="27">
        <f t="shared" ref="M71:M78" si="17">ROUND(J71*G71,2)</f>
        <v>0</v>
      </c>
      <c r="N71" s="38" t="s">
        <v>104</v>
      </c>
      <c r="O71" s="48"/>
    </row>
    <row r="72" ht="101.25" spans="1:15">
      <c r="A72" s="17" t="s">
        <v>186</v>
      </c>
      <c r="B72" s="17" t="s">
        <v>187</v>
      </c>
      <c r="C72" s="17" t="s">
        <v>187</v>
      </c>
      <c r="D72" s="21" t="s">
        <v>131</v>
      </c>
      <c r="E72" s="21" t="s">
        <v>119</v>
      </c>
      <c r="F72" s="17" t="s">
        <v>120</v>
      </c>
      <c r="G72" s="28">
        <v>1960</v>
      </c>
      <c r="H72" s="20"/>
      <c r="I72" s="20"/>
      <c r="J72" s="24"/>
      <c r="K72" s="27">
        <v>3.47128591139158</v>
      </c>
      <c r="L72" s="37">
        <f t="shared" si="16"/>
        <v>1</v>
      </c>
      <c r="M72" s="27">
        <f t="shared" si="17"/>
        <v>0</v>
      </c>
      <c r="N72" s="38" t="s">
        <v>104</v>
      </c>
      <c r="O72" s="24"/>
    </row>
    <row r="73" ht="101.25" spans="1:15">
      <c r="A73" s="17" t="s">
        <v>188</v>
      </c>
      <c r="B73" s="17" t="s">
        <v>189</v>
      </c>
      <c r="C73" s="17" t="s">
        <v>189</v>
      </c>
      <c r="D73" s="21" t="s">
        <v>131</v>
      </c>
      <c r="E73" s="21" t="s">
        <v>119</v>
      </c>
      <c r="F73" s="17" t="s">
        <v>120</v>
      </c>
      <c r="G73" s="28">
        <v>2307</v>
      </c>
      <c r="H73" s="20"/>
      <c r="I73" s="20"/>
      <c r="J73" s="24"/>
      <c r="K73" s="27">
        <v>3.47128591139158</v>
      </c>
      <c r="L73" s="37">
        <f t="shared" si="16"/>
        <v>1</v>
      </c>
      <c r="M73" s="27">
        <f t="shared" si="17"/>
        <v>0</v>
      </c>
      <c r="N73" s="38" t="s">
        <v>104</v>
      </c>
      <c r="O73" s="24"/>
    </row>
    <row r="74" ht="101.25" spans="1:15">
      <c r="A74" s="17" t="s">
        <v>190</v>
      </c>
      <c r="B74" s="17" t="s">
        <v>191</v>
      </c>
      <c r="C74" s="17" t="s">
        <v>191</v>
      </c>
      <c r="D74" s="21" t="s">
        <v>131</v>
      </c>
      <c r="E74" s="21" t="s">
        <v>119</v>
      </c>
      <c r="F74" s="17" t="s">
        <v>120</v>
      </c>
      <c r="G74" s="28">
        <v>814</v>
      </c>
      <c r="H74" s="20"/>
      <c r="I74" s="20"/>
      <c r="J74" s="24"/>
      <c r="K74" s="27">
        <v>3.47128591139158</v>
      </c>
      <c r="L74" s="37">
        <f t="shared" si="16"/>
        <v>1</v>
      </c>
      <c r="M74" s="27">
        <f t="shared" si="17"/>
        <v>0</v>
      </c>
      <c r="N74" s="38" t="s">
        <v>104</v>
      </c>
      <c r="O74" s="46"/>
    </row>
    <row r="75" ht="101.25" spans="1:15">
      <c r="A75" s="17" t="s">
        <v>192</v>
      </c>
      <c r="B75" s="17" t="s">
        <v>193</v>
      </c>
      <c r="C75" s="17" t="s">
        <v>193</v>
      </c>
      <c r="D75" s="21" t="s">
        <v>131</v>
      </c>
      <c r="E75" s="21" t="s">
        <v>119</v>
      </c>
      <c r="F75" s="17" t="s">
        <v>120</v>
      </c>
      <c r="G75" s="28">
        <v>6596</v>
      </c>
      <c r="H75" s="20"/>
      <c r="I75" s="20"/>
      <c r="J75" s="24"/>
      <c r="K75" s="27">
        <v>3.47128591139158</v>
      </c>
      <c r="L75" s="37">
        <f t="shared" si="16"/>
        <v>1</v>
      </c>
      <c r="M75" s="27">
        <f t="shared" si="17"/>
        <v>0</v>
      </c>
      <c r="N75" s="38" t="s">
        <v>104</v>
      </c>
      <c r="O75" s="46"/>
    </row>
    <row r="76" ht="101.25" spans="1:15">
      <c r="A76" s="17" t="s">
        <v>194</v>
      </c>
      <c r="B76" s="17" t="s">
        <v>195</v>
      </c>
      <c r="C76" s="17" t="s">
        <v>195</v>
      </c>
      <c r="D76" s="21" t="s">
        <v>131</v>
      </c>
      <c r="E76" s="21" t="s">
        <v>119</v>
      </c>
      <c r="F76" s="17" t="s">
        <v>120</v>
      </c>
      <c r="G76" s="28">
        <v>4274</v>
      </c>
      <c r="H76" s="20"/>
      <c r="I76" s="20"/>
      <c r="J76" s="24"/>
      <c r="K76" s="27">
        <v>4.62838121518878</v>
      </c>
      <c r="L76" s="37">
        <f t="shared" si="16"/>
        <v>1</v>
      </c>
      <c r="M76" s="27">
        <f t="shared" si="17"/>
        <v>0</v>
      </c>
      <c r="N76" s="38" t="s">
        <v>104</v>
      </c>
      <c r="O76" s="24"/>
    </row>
    <row r="77" ht="101.25" spans="1:15">
      <c r="A77" s="17" t="s">
        <v>196</v>
      </c>
      <c r="B77" s="17" t="s">
        <v>197</v>
      </c>
      <c r="C77" s="17" t="s">
        <v>197</v>
      </c>
      <c r="D77" s="21" t="s">
        <v>131</v>
      </c>
      <c r="E77" s="21" t="s">
        <v>119</v>
      </c>
      <c r="F77" s="17" t="s">
        <v>120</v>
      </c>
      <c r="G77" s="28">
        <v>1549</v>
      </c>
      <c r="H77" s="20"/>
      <c r="I77" s="20"/>
      <c r="J77" s="24"/>
      <c r="K77" s="27">
        <v>5.90118604936569</v>
      </c>
      <c r="L77" s="37">
        <f t="shared" si="16"/>
        <v>1</v>
      </c>
      <c r="M77" s="27">
        <f t="shared" si="17"/>
        <v>0</v>
      </c>
      <c r="N77" s="38" t="s">
        <v>104</v>
      </c>
      <c r="O77" s="24"/>
    </row>
    <row r="78" ht="101.25" spans="1:15">
      <c r="A78" s="17" t="s">
        <v>198</v>
      </c>
      <c r="B78" s="17" t="s">
        <v>199</v>
      </c>
      <c r="C78" s="17" t="s">
        <v>199</v>
      </c>
      <c r="D78" s="21" t="s">
        <v>131</v>
      </c>
      <c r="E78" s="21" t="s">
        <v>119</v>
      </c>
      <c r="F78" s="17" t="s">
        <v>120</v>
      </c>
      <c r="G78" s="28">
        <v>12340</v>
      </c>
      <c r="H78" s="20"/>
      <c r="I78" s="20"/>
      <c r="J78" s="24"/>
      <c r="K78" s="27">
        <v>3.47128591139158</v>
      </c>
      <c r="L78" s="37">
        <f t="shared" si="16"/>
        <v>1</v>
      </c>
      <c r="M78" s="27">
        <f t="shared" si="17"/>
        <v>0</v>
      </c>
      <c r="N78" s="38" t="s">
        <v>104</v>
      </c>
      <c r="O78" s="24"/>
    </row>
    <row r="79" ht="22.5" spans="1:15">
      <c r="A79" s="17" t="s">
        <v>200</v>
      </c>
      <c r="B79" s="17" t="s">
        <v>201</v>
      </c>
      <c r="C79" s="19"/>
      <c r="D79" s="19"/>
      <c r="E79" s="19"/>
      <c r="F79" s="19"/>
      <c r="G79" s="20"/>
      <c r="H79" s="20"/>
      <c r="I79" s="20"/>
      <c r="J79" s="24"/>
      <c r="K79" s="24"/>
      <c r="L79" s="24"/>
      <c r="M79" s="24"/>
      <c r="N79" s="41"/>
      <c r="O79" s="24"/>
    </row>
    <row r="80" ht="101.25" spans="1:15">
      <c r="A80" s="17" t="s">
        <v>202</v>
      </c>
      <c r="B80" s="17" t="s">
        <v>203</v>
      </c>
      <c r="C80" s="17" t="s">
        <v>203</v>
      </c>
      <c r="D80" s="21" t="s">
        <v>131</v>
      </c>
      <c r="E80" s="21" t="s">
        <v>119</v>
      </c>
      <c r="F80" s="17" t="s">
        <v>120</v>
      </c>
      <c r="G80" s="28">
        <v>1045</v>
      </c>
      <c r="H80" s="20"/>
      <c r="I80" s="20"/>
      <c r="J80" s="24"/>
      <c r="K80" s="27">
        <v>3.47128591139158</v>
      </c>
      <c r="L80" s="37">
        <f t="shared" ref="L80:L84" si="18">(K80-J80)/K80</f>
        <v>1</v>
      </c>
      <c r="M80" s="27">
        <f t="shared" ref="M80:M84" si="19">ROUND(J80*G80,2)</f>
        <v>0</v>
      </c>
      <c r="N80" s="38" t="s">
        <v>104</v>
      </c>
      <c r="O80" s="24"/>
    </row>
    <row r="81" ht="101.25" spans="1:15">
      <c r="A81" s="17" t="s">
        <v>204</v>
      </c>
      <c r="B81" s="17" t="s">
        <v>205</v>
      </c>
      <c r="C81" s="17" t="s">
        <v>205</v>
      </c>
      <c r="D81" s="21" t="s">
        <v>131</v>
      </c>
      <c r="E81" s="21" t="s">
        <v>119</v>
      </c>
      <c r="F81" s="17" t="s">
        <v>120</v>
      </c>
      <c r="G81" s="28">
        <v>5100</v>
      </c>
      <c r="H81" s="20"/>
      <c r="I81" s="20"/>
      <c r="J81" s="24"/>
      <c r="K81" s="27">
        <v>3.47128591139158</v>
      </c>
      <c r="L81" s="37">
        <f t="shared" si="18"/>
        <v>1</v>
      </c>
      <c r="M81" s="27">
        <f t="shared" si="19"/>
        <v>0</v>
      </c>
      <c r="N81" s="38" t="s">
        <v>104</v>
      </c>
      <c r="O81" s="24"/>
    </row>
    <row r="82" ht="22.5" spans="1:15">
      <c r="A82" s="17" t="s">
        <v>206</v>
      </c>
      <c r="B82" s="17" t="s">
        <v>207</v>
      </c>
      <c r="C82" s="19"/>
      <c r="D82" s="19"/>
      <c r="E82" s="19"/>
      <c r="F82" s="19"/>
      <c r="G82" s="20"/>
      <c r="H82" s="20"/>
      <c r="I82" s="20"/>
      <c r="J82" s="24"/>
      <c r="K82" s="24"/>
      <c r="L82" s="40"/>
      <c r="M82" s="24"/>
      <c r="N82" s="41"/>
      <c r="O82" s="24"/>
    </row>
    <row r="83" ht="101.25" spans="1:15">
      <c r="A83" s="17" t="s">
        <v>208</v>
      </c>
      <c r="B83" s="17" t="s">
        <v>209</v>
      </c>
      <c r="C83" s="17" t="s">
        <v>209</v>
      </c>
      <c r="D83" s="21" t="s">
        <v>131</v>
      </c>
      <c r="E83" s="21" t="s">
        <v>119</v>
      </c>
      <c r="F83" s="17" t="s">
        <v>120</v>
      </c>
      <c r="G83" s="28">
        <v>3525</v>
      </c>
      <c r="H83" s="20"/>
      <c r="I83" s="20"/>
      <c r="J83" s="24"/>
      <c r="K83" s="27">
        <v>3.47128591139158</v>
      </c>
      <c r="L83" s="37">
        <f t="shared" si="18"/>
        <v>1</v>
      </c>
      <c r="M83" s="27">
        <f t="shared" si="19"/>
        <v>0</v>
      </c>
      <c r="N83" s="38" t="s">
        <v>104</v>
      </c>
      <c r="O83" s="24"/>
    </row>
    <row r="84" ht="101.25" spans="1:15">
      <c r="A84" s="17" t="s">
        <v>210</v>
      </c>
      <c r="B84" s="17" t="s">
        <v>211</v>
      </c>
      <c r="C84" s="17" t="s">
        <v>211</v>
      </c>
      <c r="D84" s="21" t="s">
        <v>131</v>
      </c>
      <c r="E84" s="21" t="s">
        <v>119</v>
      </c>
      <c r="F84" s="17" t="s">
        <v>120</v>
      </c>
      <c r="G84" s="28">
        <v>8061</v>
      </c>
      <c r="H84" s="20"/>
      <c r="I84" s="20"/>
      <c r="J84" s="24"/>
      <c r="K84" s="27">
        <v>3.47128591139158</v>
      </c>
      <c r="L84" s="37">
        <f t="shared" si="18"/>
        <v>1</v>
      </c>
      <c r="M84" s="27">
        <f t="shared" si="19"/>
        <v>0</v>
      </c>
      <c r="N84" s="38" t="s">
        <v>104</v>
      </c>
      <c r="O84" s="24"/>
    </row>
    <row r="85" ht="22.5" spans="1:15">
      <c r="A85" s="17" t="s">
        <v>212</v>
      </c>
      <c r="B85" s="17" t="s">
        <v>213</v>
      </c>
      <c r="C85" s="19"/>
      <c r="D85" s="19"/>
      <c r="E85" s="19"/>
      <c r="F85" s="19"/>
      <c r="G85" s="20"/>
      <c r="H85" s="20"/>
      <c r="I85" s="20"/>
      <c r="J85" s="24"/>
      <c r="K85" s="24"/>
      <c r="L85" s="40"/>
      <c r="M85" s="24"/>
      <c r="N85" s="41"/>
      <c r="O85" s="24"/>
    </row>
    <row r="86" ht="101.25" spans="1:15">
      <c r="A86" s="17" t="s">
        <v>214</v>
      </c>
      <c r="B86" s="17" t="s">
        <v>215</v>
      </c>
      <c r="C86" s="17" t="s">
        <v>215</v>
      </c>
      <c r="D86" s="21" t="s">
        <v>131</v>
      </c>
      <c r="E86" s="21" t="s">
        <v>119</v>
      </c>
      <c r="F86" s="17" t="s">
        <v>120</v>
      </c>
      <c r="G86" s="25">
        <v>41104</v>
      </c>
      <c r="H86" s="26"/>
      <c r="I86" s="26"/>
      <c r="J86" s="24"/>
      <c r="K86" s="27">
        <v>3.47128591139158</v>
      </c>
      <c r="L86" s="37">
        <f t="shared" ref="L86:L97" si="20">(K86-J86)/K86</f>
        <v>1</v>
      </c>
      <c r="M86" s="27">
        <f t="shared" ref="M86:M97" si="21">ROUND(J86*G86,2)</f>
        <v>0</v>
      </c>
      <c r="N86" s="38" t="s">
        <v>104</v>
      </c>
      <c r="O86" s="24"/>
    </row>
    <row r="87" ht="22.5" spans="1:15">
      <c r="A87" s="17" t="s">
        <v>216</v>
      </c>
      <c r="B87" s="17" t="s">
        <v>217</v>
      </c>
      <c r="C87" s="19"/>
      <c r="D87" s="19"/>
      <c r="E87" s="19"/>
      <c r="F87" s="19"/>
      <c r="G87" s="20"/>
      <c r="H87" s="20"/>
      <c r="I87" s="20"/>
      <c r="J87" s="24"/>
      <c r="K87" s="24"/>
      <c r="L87" s="40"/>
      <c r="M87" s="24"/>
      <c r="N87" s="41"/>
      <c r="O87" s="24"/>
    </row>
    <row r="88" ht="101.25" spans="1:15">
      <c r="A88" s="17" t="s">
        <v>218</v>
      </c>
      <c r="B88" s="17" t="s">
        <v>219</v>
      </c>
      <c r="C88" s="17" t="s">
        <v>219</v>
      </c>
      <c r="D88" s="21" t="s">
        <v>131</v>
      </c>
      <c r="E88" s="21" t="s">
        <v>119</v>
      </c>
      <c r="F88" s="17" t="s">
        <v>120</v>
      </c>
      <c r="G88" s="25">
        <v>9600</v>
      </c>
      <c r="H88" s="26"/>
      <c r="I88" s="26"/>
      <c r="J88" s="24"/>
      <c r="K88" s="27">
        <v>3.47128591139158</v>
      </c>
      <c r="L88" s="37">
        <f t="shared" si="20"/>
        <v>1</v>
      </c>
      <c r="M88" s="27">
        <f t="shared" si="21"/>
        <v>0</v>
      </c>
      <c r="N88" s="38" t="s">
        <v>104</v>
      </c>
      <c r="O88" s="24"/>
    </row>
    <row r="89" ht="101.25" spans="1:15">
      <c r="A89" s="17" t="s">
        <v>220</v>
      </c>
      <c r="B89" s="17" t="s">
        <v>221</v>
      </c>
      <c r="C89" s="17" t="s">
        <v>221</v>
      </c>
      <c r="D89" s="21" t="s">
        <v>131</v>
      </c>
      <c r="E89" s="21" t="s">
        <v>119</v>
      </c>
      <c r="F89" s="17" t="s">
        <v>120</v>
      </c>
      <c r="G89" s="25">
        <v>2800</v>
      </c>
      <c r="H89" s="26"/>
      <c r="I89" s="26"/>
      <c r="J89" s="24"/>
      <c r="K89" s="27">
        <v>3.47128591139158</v>
      </c>
      <c r="L89" s="37">
        <f t="shared" si="20"/>
        <v>1</v>
      </c>
      <c r="M89" s="27">
        <f t="shared" si="21"/>
        <v>0</v>
      </c>
      <c r="N89" s="38" t="s">
        <v>104</v>
      </c>
      <c r="O89" s="24"/>
    </row>
    <row r="90" ht="101.25" spans="1:15">
      <c r="A90" s="17" t="s">
        <v>222</v>
      </c>
      <c r="B90" s="17" t="s">
        <v>223</v>
      </c>
      <c r="C90" s="17" t="s">
        <v>223</v>
      </c>
      <c r="D90" s="21" t="s">
        <v>131</v>
      </c>
      <c r="E90" s="21" t="s">
        <v>119</v>
      </c>
      <c r="F90" s="17" t="s">
        <v>120</v>
      </c>
      <c r="G90" s="25">
        <v>5690</v>
      </c>
      <c r="H90" s="26"/>
      <c r="I90" s="26"/>
      <c r="J90" s="24"/>
      <c r="K90" s="27">
        <v>3.47128591139158</v>
      </c>
      <c r="L90" s="37">
        <f t="shared" si="20"/>
        <v>1</v>
      </c>
      <c r="M90" s="27">
        <f t="shared" si="21"/>
        <v>0</v>
      </c>
      <c r="N90" s="38" t="s">
        <v>104</v>
      </c>
      <c r="O90" s="24"/>
    </row>
    <row r="91" ht="101.25" spans="1:15">
      <c r="A91" s="17" t="s">
        <v>224</v>
      </c>
      <c r="B91" s="17" t="s">
        <v>225</v>
      </c>
      <c r="C91" s="17" t="s">
        <v>225</v>
      </c>
      <c r="D91" s="21" t="s">
        <v>131</v>
      </c>
      <c r="E91" s="21" t="s">
        <v>119</v>
      </c>
      <c r="F91" s="17" t="s">
        <v>120</v>
      </c>
      <c r="G91" s="25">
        <v>3880</v>
      </c>
      <c r="H91" s="26"/>
      <c r="I91" s="26"/>
      <c r="J91" s="24"/>
      <c r="K91" s="27">
        <v>3.47128591139158</v>
      </c>
      <c r="L91" s="37">
        <f t="shared" si="20"/>
        <v>1</v>
      </c>
      <c r="M91" s="27">
        <f t="shared" si="21"/>
        <v>0</v>
      </c>
      <c r="N91" s="38" t="s">
        <v>104</v>
      </c>
      <c r="O91" s="24"/>
    </row>
    <row r="92" ht="101.25" spans="1:15">
      <c r="A92" s="17" t="s">
        <v>226</v>
      </c>
      <c r="B92" s="17" t="s">
        <v>227</v>
      </c>
      <c r="C92" s="17" t="s">
        <v>227</v>
      </c>
      <c r="D92" s="21" t="s">
        <v>131</v>
      </c>
      <c r="E92" s="21" t="s">
        <v>119</v>
      </c>
      <c r="F92" s="17" t="s">
        <v>120</v>
      </c>
      <c r="G92" s="25">
        <v>13150</v>
      </c>
      <c r="H92" s="26"/>
      <c r="I92" s="26"/>
      <c r="J92" s="24"/>
      <c r="K92" s="27">
        <v>3.47128591139158</v>
      </c>
      <c r="L92" s="37">
        <f t="shared" si="20"/>
        <v>1</v>
      </c>
      <c r="M92" s="27">
        <f t="shared" si="21"/>
        <v>0</v>
      </c>
      <c r="N92" s="38" t="s">
        <v>104</v>
      </c>
      <c r="O92" s="24"/>
    </row>
    <row r="93" ht="101.25" spans="1:15">
      <c r="A93" s="17" t="s">
        <v>228</v>
      </c>
      <c r="B93" s="17" t="s">
        <v>229</v>
      </c>
      <c r="C93" s="17" t="s">
        <v>229</v>
      </c>
      <c r="D93" s="21" t="s">
        <v>131</v>
      </c>
      <c r="E93" s="21" t="s">
        <v>119</v>
      </c>
      <c r="F93" s="17" t="s">
        <v>120</v>
      </c>
      <c r="G93" s="25">
        <v>24560</v>
      </c>
      <c r="H93" s="26"/>
      <c r="I93" s="26"/>
      <c r="J93" s="24"/>
      <c r="K93" s="27">
        <v>3.47128591139158</v>
      </c>
      <c r="L93" s="37">
        <f t="shared" si="20"/>
        <v>1</v>
      </c>
      <c r="M93" s="27">
        <f t="shared" si="21"/>
        <v>0</v>
      </c>
      <c r="N93" s="38" t="s">
        <v>104</v>
      </c>
      <c r="O93" s="51"/>
    </row>
    <row r="94" ht="101.25" spans="1:15">
      <c r="A94" s="17" t="s">
        <v>230</v>
      </c>
      <c r="B94" s="17" t="s">
        <v>231</v>
      </c>
      <c r="C94" s="17" t="s">
        <v>231</v>
      </c>
      <c r="D94" s="21" t="s">
        <v>131</v>
      </c>
      <c r="E94" s="21" t="s">
        <v>119</v>
      </c>
      <c r="F94" s="17" t="s">
        <v>120</v>
      </c>
      <c r="G94" s="25">
        <v>1230</v>
      </c>
      <c r="H94" s="26"/>
      <c r="I94" s="26"/>
      <c r="J94" s="24"/>
      <c r="K94" s="27">
        <v>4.62838121518878</v>
      </c>
      <c r="L94" s="37">
        <f t="shared" si="20"/>
        <v>1</v>
      </c>
      <c r="M94" s="27">
        <f t="shared" si="21"/>
        <v>0</v>
      </c>
      <c r="N94" s="38" t="s">
        <v>104</v>
      </c>
      <c r="O94" s="24"/>
    </row>
    <row r="95" ht="101.25" spans="1:15">
      <c r="A95" s="17" t="s">
        <v>232</v>
      </c>
      <c r="B95" s="17" t="s">
        <v>233</v>
      </c>
      <c r="C95" s="17" t="s">
        <v>233</v>
      </c>
      <c r="D95" s="21" t="s">
        <v>131</v>
      </c>
      <c r="E95" s="21" t="s">
        <v>119</v>
      </c>
      <c r="F95" s="17" t="s">
        <v>120</v>
      </c>
      <c r="G95" s="25">
        <v>27653</v>
      </c>
      <c r="H95" s="26"/>
      <c r="I95" s="26"/>
      <c r="J95" s="24"/>
      <c r="K95" s="27">
        <v>3.47128591139158</v>
      </c>
      <c r="L95" s="37">
        <f t="shared" si="20"/>
        <v>1</v>
      </c>
      <c r="M95" s="27">
        <f t="shared" si="21"/>
        <v>0</v>
      </c>
      <c r="N95" s="38" t="s">
        <v>104</v>
      </c>
      <c r="O95" s="24"/>
    </row>
    <row r="96" ht="101.25" spans="1:15">
      <c r="A96" s="17" t="s">
        <v>234</v>
      </c>
      <c r="B96" s="17" t="s">
        <v>235</v>
      </c>
      <c r="C96" s="17" t="s">
        <v>235</v>
      </c>
      <c r="D96" s="21" t="s">
        <v>131</v>
      </c>
      <c r="E96" s="21" t="s">
        <v>119</v>
      </c>
      <c r="F96" s="17" t="s">
        <v>120</v>
      </c>
      <c r="G96" s="25">
        <v>4993</v>
      </c>
      <c r="H96" s="26"/>
      <c r="I96" s="26"/>
      <c r="J96" s="24"/>
      <c r="K96" s="27">
        <v>3.47128591139158</v>
      </c>
      <c r="L96" s="37">
        <f t="shared" si="20"/>
        <v>1</v>
      </c>
      <c r="M96" s="27">
        <f t="shared" si="21"/>
        <v>0</v>
      </c>
      <c r="N96" s="38" t="s">
        <v>104</v>
      </c>
      <c r="O96" s="24"/>
    </row>
    <row r="97" ht="101.25" spans="1:15">
      <c r="A97" s="17" t="s">
        <v>236</v>
      </c>
      <c r="B97" s="17" t="s">
        <v>237</v>
      </c>
      <c r="C97" s="17" t="s">
        <v>237</v>
      </c>
      <c r="D97" s="21" t="s">
        <v>131</v>
      </c>
      <c r="E97" s="21" t="s">
        <v>119</v>
      </c>
      <c r="F97" s="17" t="s">
        <v>120</v>
      </c>
      <c r="G97" s="25">
        <v>560</v>
      </c>
      <c r="H97" s="26"/>
      <c r="I97" s="26"/>
      <c r="J97" s="24"/>
      <c r="K97" s="27">
        <v>3.47128591139158</v>
      </c>
      <c r="L97" s="37">
        <f t="shared" si="20"/>
        <v>1</v>
      </c>
      <c r="M97" s="27">
        <f t="shared" si="21"/>
        <v>0</v>
      </c>
      <c r="N97" s="38" t="s">
        <v>104</v>
      </c>
      <c r="O97" s="24"/>
    </row>
    <row r="98" ht="22.5" spans="1:15">
      <c r="A98" s="17" t="s">
        <v>238</v>
      </c>
      <c r="B98" s="19"/>
      <c r="C98" s="19"/>
      <c r="D98" s="19"/>
      <c r="E98" s="19"/>
      <c r="F98" s="19"/>
      <c r="G98" s="20"/>
      <c r="H98" s="20"/>
      <c r="I98" s="20"/>
      <c r="J98" s="24"/>
      <c r="K98" s="24"/>
      <c r="L98" s="40"/>
      <c r="M98" s="24"/>
      <c r="N98" s="41"/>
      <c r="O98" s="48"/>
    </row>
    <row r="99" ht="101.25" spans="1:15">
      <c r="A99" s="17" t="s">
        <v>239</v>
      </c>
      <c r="B99" s="17" t="s">
        <v>240</v>
      </c>
      <c r="C99" s="17" t="s">
        <v>240</v>
      </c>
      <c r="D99" s="21" t="s">
        <v>131</v>
      </c>
      <c r="E99" s="21" t="s">
        <v>119</v>
      </c>
      <c r="F99" s="17" t="s">
        <v>120</v>
      </c>
      <c r="G99" s="25">
        <v>27180</v>
      </c>
      <c r="H99" s="26"/>
      <c r="I99" s="26"/>
      <c r="J99" s="24"/>
      <c r="K99" s="27">
        <v>3.47128591139158</v>
      </c>
      <c r="L99" s="37">
        <f t="shared" ref="L99:L105" si="22">(K99-J99)/K99</f>
        <v>1</v>
      </c>
      <c r="M99" s="27">
        <f t="shared" ref="M99:M105" si="23">ROUND(J99*G99,2)</f>
        <v>0</v>
      </c>
      <c r="N99" s="38" t="s">
        <v>104</v>
      </c>
      <c r="O99" s="48"/>
    </row>
    <row r="100" ht="101.25" spans="1:15">
      <c r="A100" s="17" t="s">
        <v>241</v>
      </c>
      <c r="B100" s="17" t="s">
        <v>242</v>
      </c>
      <c r="C100" s="17" t="s">
        <v>240</v>
      </c>
      <c r="D100" s="21" t="s">
        <v>131</v>
      </c>
      <c r="E100" s="21" t="s">
        <v>119</v>
      </c>
      <c r="F100" s="17" t="s">
        <v>120</v>
      </c>
      <c r="G100" s="25">
        <v>33660</v>
      </c>
      <c r="H100" s="26"/>
      <c r="I100" s="26"/>
      <c r="J100" s="24"/>
      <c r="K100" s="27">
        <v>3.47128591139158</v>
      </c>
      <c r="L100" s="37">
        <f t="shared" si="22"/>
        <v>1</v>
      </c>
      <c r="M100" s="27">
        <f t="shared" si="23"/>
        <v>0</v>
      </c>
      <c r="N100" s="38" t="s">
        <v>104</v>
      </c>
      <c r="O100" s="47"/>
    </row>
    <row r="101" ht="101.25" spans="1:15">
      <c r="A101" s="17" t="s">
        <v>243</v>
      </c>
      <c r="B101" s="17" t="s">
        <v>244</v>
      </c>
      <c r="C101" s="17" t="s">
        <v>242</v>
      </c>
      <c r="D101" s="21" t="s">
        <v>131</v>
      </c>
      <c r="E101" s="21" t="s">
        <v>119</v>
      </c>
      <c r="F101" s="17" t="s">
        <v>120</v>
      </c>
      <c r="G101" s="25">
        <v>19960</v>
      </c>
      <c r="H101" s="26"/>
      <c r="I101" s="26"/>
      <c r="J101" s="24"/>
      <c r="K101" s="27">
        <v>3.47128591139158</v>
      </c>
      <c r="L101" s="37">
        <f t="shared" si="22"/>
        <v>1</v>
      </c>
      <c r="M101" s="27">
        <f t="shared" si="23"/>
        <v>0</v>
      </c>
      <c r="N101" s="38" t="s">
        <v>104</v>
      </c>
      <c r="O101" s="47"/>
    </row>
    <row r="102" ht="101.25" spans="1:15">
      <c r="A102" s="17" t="s">
        <v>245</v>
      </c>
      <c r="B102" s="17" t="s">
        <v>246</v>
      </c>
      <c r="C102" s="17" t="s">
        <v>244</v>
      </c>
      <c r="D102" s="21" t="s">
        <v>131</v>
      </c>
      <c r="E102" s="21" t="s">
        <v>119</v>
      </c>
      <c r="F102" s="17" t="s">
        <v>120</v>
      </c>
      <c r="G102" s="25">
        <v>16900</v>
      </c>
      <c r="H102" s="26"/>
      <c r="I102" s="26"/>
      <c r="J102" s="24"/>
      <c r="K102" s="27">
        <v>3.47128591139158</v>
      </c>
      <c r="L102" s="37">
        <f t="shared" si="22"/>
        <v>1</v>
      </c>
      <c r="M102" s="27">
        <f t="shared" si="23"/>
        <v>0</v>
      </c>
      <c r="N102" s="38" t="s">
        <v>104</v>
      </c>
      <c r="O102" s="47"/>
    </row>
    <row r="103" ht="101.25" spans="1:15">
      <c r="A103" s="17" t="s">
        <v>247</v>
      </c>
      <c r="B103" s="17" t="s">
        <v>248</v>
      </c>
      <c r="C103" s="17" t="s">
        <v>246</v>
      </c>
      <c r="D103" s="21" t="s">
        <v>131</v>
      </c>
      <c r="E103" s="21" t="s">
        <v>119</v>
      </c>
      <c r="F103" s="17" t="s">
        <v>120</v>
      </c>
      <c r="G103" s="25">
        <v>67367</v>
      </c>
      <c r="H103" s="26"/>
      <c r="I103" s="26"/>
      <c r="J103" s="24"/>
      <c r="K103" s="27">
        <v>3.47128591139158</v>
      </c>
      <c r="L103" s="37">
        <f t="shared" si="22"/>
        <v>1</v>
      </c>
      <c r="M103" s="27">
        <f t="shared" si="23"/>
        <v>0</v>
      </c>
      <c r="N103" s="38" t="s">
        <v>104</v>
      </c>
      <c r="O103" s="47"/>
    </row>
    <row r="104" ht="101.25" spans="1:15">
      <c r="A104" s="17" t="s">
        <v>249</v>
      </c>
      <c r="B104" s="17" t="s">
        <v>250</v>
      </c>
      <c r="C104" s="17" t="s">
        <v>248</v>
      </c>
      <c r="D104" s="21" t="s">
        <v>131</v>
      </c>
      <c r="E104" s="21" t="s">
        <v>119</v>
      </c>
      <c r="F104" s="17" t="s">
        <v>120</v>
      </c>
      <c r="G104" s="25">
        <v>723</v>
      </c>
      <c r="H104" s="26"/>
      <c r="I104" s="26"/>
      <c r="J104" s="24"/>
      <c r="K104" s="27">
        <v>3.47128591139158</v>
      </c>
      <c r="L104" s="37">
        <f t="shared" si="22"/>
        <v>1</v>
      </c>
      <c r="M104" s="27">
        <f t="shared" si="23"/>
        <v>0</v>
      </c>
      <c r="N104" s="38" t="s">
        <v>104</v>
      </c>
      <c r="O104" s="47"/>
    </row>
    <row r="105" ht="101.25" spans="1:15">
      <c r="A105" s="17" t="s">
        <v>251</v>
      </c>
      <c r="B105" s="17" t="s">
        <v>252</v>
      </c>
      <c r="C105" s="17" t="s">
        <v>250</v>
      </c>
      <c r="D105" s="21" t="s">
        <v>131</v>
      </c>
      <c r="E105" s="21" t="s">
        <v>119</v>
      </c>
      <c r="F105" s="17" t="s">
        <v>120</v>
      </c>
      <c r="G105" s="25">
        <v>6465</v>
      </c>
      <c r="H105" s="26"/>
      <c r="I105" s="26"/>
      <c r="J105" s="24"/>
      <c r="K105" s="27">
        <v>3.47128591139158</v>
      </c>
      <c r="L105" s="37">
        <f t="shared" si="22"/>
        <v>1</v>
      </c>
      <c r="M105" s="27">
        <f t="shared" si="23"/>
        <v>0</v>
      </c>
      <c r="N105" s="38" t="s">
        <v>104</v>
      </c>
      <c r="O105" s="47"/>
    </row>
    <row r="106" ht="22.5" spans="1:15">
      <c r="A106" s="17" t="s">
        <v>253</v>
      </c>
      <c r="B106" s="19"/>
      <c r="C106" s="19"/>
      <c r="D106" s="19"/>
      <c r="E106" s="19"/>
      <c r="F106" s="19"/>
      <c r="G106" s="20"/>
      <c r="H106" s="20"/>
      <c r="I106" s="20"/>
      <c r="J106" s="24"/>
      <c r="K106" s="24"/>
      <c r="L106" s="40"/>
      <c r="M106" s="24"/>
      <c r="N106" s="41"/>
      <c r="O106" s="47"/>
    </row>
    <row r="107" ht="101.25" spans="1:15">
      <c r="A107" s="17" t="s">
        <v>254</v>
      </c>
      <c r="B107" s="17" t="s">
        <v>255</v>
      </c>
      <c r="C107" s="17" t="s">
        <v>255</v>
      </c>
      <c r="D107" s="21" t="s">
        <v>131</v>
      </c>
      <c r="E107" s="21" t="s">
        <v>119</v>
      </c>
      <c r="F107" s="17" t="s">
        <v>120</v>
      </c>
      <c r="G107" s="25">
        <v>19100</v>
      </c>
      <c r="H107" s="26"/>
      <c r="I107" s="26"/>
      <c r="J107" s="24"/>
      <c r="K107" s="27">
        <v>3.47128591139158</v>
      </c>
      <c r="L107" s="37">
        <f t="shared" ref="L107:L110" si="24">(K107-J107)/K107</f>
        <v>1</v>
      </c>
      <c r="M107" s="27">
        <f t="shared" ref="M107:M110" si="25">ROUND(J107*G107,2)</f>
        <v>0</v>
      </c>
      <c r="N107" s="38" t="s">
        <v>104</v>
      </c>
      <c r="O107" s="47"/>
    </row>
    <row r="108" ht="101.25" spans="1:15">
      <c r="A108" s="17" t="s">
        <v>256</v>
      </c>
      <c r="B108" s="17" t="s">
        <v>257</v>
      </c>
      <c r="C108" s="17" t="s">
        <v>257</v>
      </c>
      <c r="D108" s="21" t="s">
        <v>131</v>
      </c>
      <c r="E108" s="21" t="s">
        <v>119</v>
      </c>
      <c r="F108" s="17" t="s">
        <v>120</v>
      </c>
      <c r="G108" s="25">
        <v>2830</v>
      </c>
      <c r="H108" s="26"/>
      <c r="I108" s="26"/>
      <c r="J108" s="24"/>
      <c r="K108" s="27">
        <v>3.47128591139158</v>
      </c>
      <c r="L108" s="37">
        <f t="shared" si="24"/>
        <v>1</v>
      </c>
      <c r="M108" s="27">
        <f t="shared" si="25"/>
        <v>0</v>
      </c>
      <c r="N108" s="38" t="s">
        <v>104</v>
      </c>
      <c r="O108" s="47"/>
    </row>
    <row r="109" ht="22.5" spans="1:15">
      <c r="A109" s="17" t="s">
        <v>258</v>
      </c>
      <c r="B109" s="19"/>
      <c r="C109" s="19"/>
      <c r="D109" s="19"/>
      <c r="E109" s="19"/>
      <c r="F109" s="19"/>
      <c r="G109" s="20"/>
      <c r="H109" s="20"/>
      <c r="I109" s="20"/>
      <c r="J109" s="24"/>
      <c r="K109" s="24"/>
      <c r="L109" s="40"/>
      <c r="M109" s="24"/>
      <c r="N109" s="41"/>
      <c r="O109" s="47"/>
    </row>
    <row r="110" ht="101.25" spans="1:15">
      <c r="A110" s="17" t="s">
        <v>259</v>
      </c>
      <c r="B110" s="17" t="s">
        <v>260</v>
      </c>
      <c r="C110" s="17" t="s">
        <v>260</v>
      </c>
      <c r="D110" s="21" t="s">
        <v>131</v>
      </c>
      <c r="E110" s="21" t="s">
        <v>119</v>
      </c>
      <c r="F110" s="17" t="s">
        <v>120</v>
      </c>
      <c r="G110" s="25">
        <v>19100</v>
      </c>
      <c r="H110" s="26"/>
      <c r="I110" s="26"/>
      <c r="J110" s="24"/>
      <c r="K110" s="27">
        <v>3.47128591139158</v>
      </c>
      <c r="L110" s="37">
        <f t="shared" si="24"/>
        <v>1</v>
      </c>
      <c r="M110" s="27">
        <f t="shared" si="25"/>
        <v>0</v>
      </c>
      <c r="N110" s="38" t="s">
        <v>104</v>
      </c>
      <c r="O110" s="47"/>
    </row>
    <row r="111" ht="22.5" spans="1:15">
      <c r="A111" s="17" t="s">
        <v>261</v>
      </c>
      <c r="B111" s="17" t="s">
        <v>262</v>
      </c>
      <c r="C111" s="19"/>
      <c r="D111" s="19"/>
      <c r="E111" s="19"/>
      <c r="F111" s="19"/>
      <c r="G111" s="24"/>
      <c r="H111" s="24"/>
      <c r="I111" s="24"/>
      <c r="J111" s="24"/>
      <c r="K111" s="24"/>
      <c r="L111" s="40"/>
      <c r="M111" s="24"/>
      <c r="N111" s="41"/>
      <c r="O111" s="51"/>
    </row>
    <row r="112" ht="101.25" spans="1:15">
      <c r="A112" s="17" t="s">
        <v>263</v>
      </c>
      <c r="B112" s="17" t="s">
        <v>264</v>
      </c>
      <c r="C112" s="17" t="s">
        <v>264</v>
      </c>
      <c r="D112" s="21" t="s">
        <v>131</v>
      </c>
      <c r="E112" s="21" t="s">
        <v>119</v>
      </c>
      <c r="F112" s="17" t="s">
        <v>120</v>
      </c>
      <c r="G112" s="25">
        <v>13740</v>
      </c>
      <c r="H112" s="26"/>
      <c r="I112" s="26"/>
      <c r="J112" s="24"/>
      <c r="K112" s="27">
        <v>3.47128591139158</v>
      </c>
      <c r="L112" s="37">
        <f t="shared" ref="L112:L118" si="26">(K112-J112)/K112</f>
        <v>1</v>
      </c>
      <c r="M112" s="27">
        <f t="shared" ref="M112:M118" si="27">ROUND(J112*G112,2)</f>
        <v>0</v>
      </c>
      <c r="N112" s="38" t="s">
        <v>104</v>
      </c>
      <c r="O112" s="51"/>
    </row>
    <row r="113" ht="22.5" spans="1:15">
      <c r="A113" s="17" t="s">
        <v>265</v>
      </c>
      <c r="B113" s="17" t="s">
        <v>266</v>
      </c>
      <c r="C113" s="19"/>
      <c r="D113" s="19"/>
      <c r="E113" s="19"/>
      <c r="F113" s="19"/>
      <c r="G113" s="24"/>
      <c r="H113" s="24"/>
      <c r="I113" s="24"/>
      <c r="J113" s="24"/>
      <c r="K113" s="24"/>
      <c r="L113" s="40"/>
      <c r="M113" s="24"/>
      <c r="N113" s="41"/>
      <c r="O113" s="47"/>
    </row>
    <row r="114" ht="101.25" spans="1:15">
      <c r="A114" s="17" t="s">
        <v>267</v>
      </c>
      <c r="B114" s="17" t="s">
        <v>268</v>
      </c>
      <c r="C114" s="17" t="s">
        <v>268</v>
      </c>
      <c r="D114" s="21" t="s">
        <v>131</v>
      </c>
      <c r="E114" s="21" t="s">
        <v>119</v>
      </c>
      <c r="F114" s="17" t="s">
        <v>120</v>
      </c>
      <c r="G114" s="25">
        <v>4062</v>
      </c>
      <c r="H114" s="26"/>
      <c r="I114" s="26"/>
      <c r="J114" s="24"/>
      <c r="K114" s="27">
        <v>3.47128591139158</v>
      </c>
      <c r="L114" s="37">
        <f t="shared" si="26"/>
        <v>1</v>
      </c>
      <c r="M114" s="27">
        <f t="shared" si="27"/>
        <v>0</v>
      </c>
      <c r="N114" s="38" t="s">
        <v>104</v>
      </c>
      <c r="O114" s="47"/>
    </row>
    <row r="115" ht="22.5" spans="1:15">
      <c r="A115" s="17" t="s">
        <v>269</v>
      </c>
      <c r="B115" s="17" t="s">
        <v>270</v>
      </c>
      <c r="C115" s="19"/>
      <c r="D115" s="19"/>
      <c r="E115" s="19"/>
      <c r="F115" s="19"/>
      <c r="G115" s="24"/>
      <c r="H115" s="24"/>
      <c r="I115" s="24"/>
      <c r="J115" s="24"/>
      <c r="K115" s="24"/>
      <c r="L115" s="40"/>
      <c r="M115" s="24"/>
      <c r="N115" s="41"/>
      <c r="O115" s="49"/>
    </row>
    <row r="116" ht="101.25" spans="1:15">
      <c r="A116" s="17" t="s">
        <v>271</v>
      </c>
      <c r="B116" s="17" t="s">
        <v>272</v>
      </c>
      <c r="C116" s="17" t="s">
        <v>272</v>
      </c>
      <c r="D116" s="21" t="s">
        <v>131</v>
      </c>
      <c r="E116" s="21" t="s">
        <v>119</v>
      </c>
      <c r="F116" s="17" t="s">
        <v>120</v>
      </c>
      <c r="G116" s="25">
        <v>4800</v>
      </c>
      <c r="H116" s="26"/>
      <c r="I116" s="26"/>
      <c r="J116" s="24"/>
      <c r="K116" s="27">
        <v>3.47128591139158</v>
      </c>
      <c r="L116" s="37">
        <f t="shared" si="26"/>
        <v>1</v>
      </c>
      <c r="M116" s="27">
        <f t="shared" si="27"/>
        <v>0</v>
      </c>
      <c r="N116" s="38" t="s">
        <v>104</v>
      </c>
      <c r="O116" s="48"/>
    </row>
    <row r="117" ht="101.25" spans="1:15">
      <c r="A117" s="17" t="s">
        <v>273</v>
      </c>
      <c r="B117" s="17" t="s">
        <v>274</v>
      </c>
      <c r="C117" s="17" t="s">
        <v>274</v>
      </c>
      <c r="D117" s="21" t="s">
        <v>131</v>
      </c>
      <c r="E117" s="21" t="s">
        <v>119</v>
      </c>
      <c r="F117" s="17" t="s">
        <v>120</v>
      </c>
      <c r="G117" s="25">
        <v>1000</v>
      </c>
      <c r="H117" s="26"/>
      <c r="I117" s="26"/>
      <c r="J117" s="24"/>
      <c r="K117" s="27">
        <v>3.47128591139158</v>
      </c>
      <c r="L117" s="37">
        <f t="shared" si="26"/>
        <v>1</v>
      </c>
      <c r="M117" s="27">
        <f t="shared" si="27"/>
        <v>0</v>
      </c>
      <c r="N117" s="38" t="s">
        <v>104</v>
      </c>
      <c r="O117" s="47"/>
    </row>
    <row r="118" ht="101.25" spans="1:15">
      <c r="A118" s="17" t="s">
        <v>275</v>
      </c>
      <c r="B118" s="17" t="s">
        <v>276</v>
      </c>
      <c r="C118" s="17" t="s">
        <v>276</v>
      </c>
      <c r="D118" s="21" t="s">
        <v>131</v>
      </c>
      <c r="E118" s="21" t="s">
        <v>119</v>
      </c>
      <c r="F118" s="17" t="s">
        <v>120</v>
      </c>
      <c r="G118" s="25">
        <v>10100</v>
      </c>
      <c r="H118" s="26"/>
      <c r="I118" s="26"/>
      <c r="J118" s="24"/>
      <c r="K118" s="27">
        <v>3.47128591139158</v>
      </c>
      <c r="L118" s="37">
        <f t="shared" si="26"/>
        <v>1</v>
      </c>
      <c r="M118" s="27">
        <f t="shared" si="27"/>
        <v>0</v>
      </c>
      <c r="N118" s="38" t="s">
        <v>104</v>
      </c>
      <c r="O118" s="47"/>
    </row>
    <row r="119" ht="22.5" spans="1:15">
      <c r="A119" s="17" t="s">
        <v>277</v>
      </c>
      <c r="B119" s="17" t="s">
        <v>278</v>
      </c>
      <c r="C119" s="19"/>
      <c r="D119" s="19"/>
      <c r="E119" s="19"/>
      <c r="F119" s="19"/>
      <c r="G119" s="20"/>
      <c r="H119" s="20"/>
      <c r="I119" s="20"/>
      <c r="J119" s="24"/>
      <c r="K119" s="24"/>
      <c r="L119" s="40"/>
      <c r="M119" s="24"/>
      <c r="N119" s="41"/>
      <c r="O119" s="47"/>
    </row>
    <row r="120" ht="101.25" spans="1:15">
      <c r="A120" s="17" t="s">
        <v>279</v>
      </c>
      <c r="B120" s="17" t="s">
        <v>280</v>
      </c>
      <c r="C120" s="17" t="s">
        <v>280</v>
      </c>
      <c r="D120" s="21" t="s">
        <v>131</v>
      </c>
      <c r="E120" s="21" t="s">
        <v>119</v>
      </c>
      <c r="F120" s="17" t="s">
        <v>120</v>
      </c>
      <c r="G120" s="25">
        <v>3880</v>
      </c>
      <c r="H120" s="26"/>
      <c r="I120" s="26"/>
      <c r="J120" s="24"/>
      <c r="K120" s="27">
        <v>3.47128591139158</v>
      </c>
      <c r="L120" s="37">
        <f t="shared" ref="L120:L124" si="28">(K120-J120)/K120</f>
        <v>1</v>
      </c>
      <c r="M120" s="27">
        <f t="shared" ref="M120:M124" si="29">ROUND(J120*G120,2)</f>
        <v>0</v>
      </c>
      <c r="N120" s="38" t="s">
        <v>104</v>
      </c>
      <c r="O120" s="47"/>
    </row>
    <row r="121" ht="22.5" spans="1:15">
      <c r="A121" s="17" t="s">
        <v>281</v>
      </c>
      <c r="B121" s="17" t="s">
        <v>282</v>
      </c>
      <c r="C121" s="19"/>
      <c r="D121" s="19"/>
      <c r="E121" s="19"/>
      <c r="F121" s="19"/>
      <c r="G121" s="24"/>
      <c r="H121" s="24"/>
      <c r="I121" s="24"/>
      <c r="J121" s="24"/>
      <c r="K121" s="24"/>
      <c r="L121" s="40"/>
      <c r="M121" s="24"/>
      <c r="N121" s="41"/>
      <c r="O121" s="47"/>
    </row>
    <row r="122" ht="101.25" spans="1:15">
      <c r="A122" s="17" t="s">
        <v>283</v>
      </c>
      <c r="B122" s="17" t="s">
        <v>284</v>
      </c>
      <c r="C122" s="17" t="s">
        <v>284</v>
      </c>
      <c r="D122" s="21" t="s">
        <v>131</v>
      </c>
      <c r="E122" s="21" t="s">
        <v>119</v>
      </c>
      <c r="F122" s="17" t="s">
        <v>120</v>
      </c>
      <c r="G122" s="25">
        <v>902</v>
      </c>
      <c r="H122" s="26"/>
      <c r="I122" s="26"/>
      <c r="J122" s="24"/>
      <c r="K122" s="27">
        <v>3.47128591139158</v>
      </c>
      <c r="L122" s="37">
        <f t="shared" si="28"/>
        <v>1</v>
      </c>
      <c r="M122" s="27">
        <f t="shared" si="29"/>
        <v>0</v>
      </c>
      <c r="N122" s="38" t="s">
        <v>104</v>
      </c>
      <c r="O122" s="47"/>
    </row>
    <row r="123" ht="22.5" spans="1:15">
      <c r="A123" s="17" t="s">
        <v>285</v>
      </c>
      <c r="B123" s="17" t="s">
        <v>286</v>
      </c>
      <c r="C123" s="19"/>
      <c r="D123" s="19"/>
      <c r="E123" s="19"/>
      <c r="F123" s="19"/>
      <c r="G123" s="24"/>
      <c r="H123" s="24"/>
      <c r="I123" s="24"/>
      <c r="J123" s="24"/>
      <c r="K123" s="24"/>
      <c r="L123" s="40"/>
      <c r="M123" s="24"/>
      <c r="N123" s="41"/>
      <c r="O123" s="47"/>
    </row>
    <row r="124" ht="101.25" spans="1:15">
      <c r="A124" s="17" t="s">
        <v>287</v>
      </c>
      <c r="B124" s="17" t="s">
        <v>288</v>
      </c>
      <c r="C124" s="17" t="s">
        <v>288</v>
      </c>
      <c r="D124" s="21" t="s">
        <v>131</v>
      </c>
      <c r="E124" s="21" t="s">
        <v>119</v>
      </c>
      <c r="F124" s="17" t="s">
        <v>120</v>
      </c>
      <c r="G124" s="25">
        <v>72464</v>
      </c>
      <c r="H124" s="26"/>
      <c r="I124" s="26"/>
      <c r="J124" s="24"/>
      <c r="K124" s="27">
        <v>3.47128591139158</v>
      </c>
      <c r="L124" s="37">
        <f t="shared" si="28"/>
        <v>1</v>
      </c>
      <c r="M124" s="27">
        <f t="shared" si="29"/>
        <v>0</v>
      </c>
      <c r="N124" s="38" t="s">
        <v>104</v>
      </c>
      <c r="O124" s="47"/>
    </row>
    <row r="125" ht="22.5" spans="1:15">
      <c r="A125" s="17" t="s">
        <v>289</v>
      </c>
      <c r="B125" s="17" t="s">
        <v>290</v>
      </c>
      <c r="C125" s="19"/>
      <c r="D125" s="19"/>
      <c r="E125" s="19"/>
      <c r="F125" s="19"/>
      <c r="G125" s="24"/>
      <c r="H125" s="24"/>
      <c r="I125" s="24"/>
      <c r="J125" s="24"/>
      <c r="K125" s="24"/>
      <c r="L125" s="40"/>
      <c r="M125" s="24"/>
      <c r="N125" s="41"/>
      <c r="O125" s="51"/>
    </row>
    <row r="126" ht="101.25" spans="1:15">
      <c r="A126" s="17" t="s">
        <v>291</v>
      </c>
      <c r="B126" s="17" t="s">
        <v>292</v>
      </c>
      <c r="C126" s="17" t="s">
        <v>292</v>
      </c>
      <c r="D126" s="21" t="s">
        <v>131</v>
      </c>
      <c r="E126" s="21" t="s">
        <v>119</v>
      </c>
      <c r="F126" s="17" t="s">
        <v>120</v>
      </c>
      <c r="G126" s="25">
        <v>420</v>
      </c>
      <c r="H126" s="26"/>
      <c r="I126" s="26"/>
      <c r="J126" s="24"/>
      <c r="K126" s="27">
        <v>3.47128591139158</v>
      </c>
      <c r="L126" s="37">
        <f t="shared" ref="L126:L130" si="30">(K126-J126)/K126</f>
        <v>1</v>
      </c>
      <c r="M126" s="27">
        <f t="shared" ref="M126:M130" si="31">ROUND(J126*G126,2)</f>
        <v>0</v>
      </c>
      <c r="N126" s="38" t="s">
        <v>104</v>
      </c>
      <c r="O126" s="47"/>
    </row>
    <row r="127" ht="15.75" spans="1:15">
      <c r="A127" s="17" t="s">
        <v>293</v>
      </c>
      <c r="B127" s="17" t="s">
        <v>294</v>
      </c>
      <c r="C127" s="19"/>
      <c r="D127" s="19"/>
      <c r="E127" s="19"/>
      <c r="F127" s="19"/>
      <c r="G127" s="20"/>
      <c r="H127" s="20"/>
      <c r="I127" s="20"/>
      <c r="J127" s="24"/>
      <c r="K127" s="24"/>
      <c r="L127" s="40"/>
      <c r="M127" s="24"/>
      <c r="N127" s="41"/>
      <c r="O127" s="47"/>
    </row>
    <row r="128" ht="22.5" spans="1:15">
      <c r="A128" s="17" t="s">
        <v>295</v>
      </c>
      <c r="B128" s="17" t="s">
        <v>296</v>
      </c>
      <c r="C128" s="19"/>
      <c r="D128" s="50"/>
      <c r="E128" s="50"/>
      <c r="F128" s="19"/>
      <c r="G128" s="20"/>
      <c r="H128" s="20"/>
      <c r="I128" s="20"/>
      <c r="J128" s="24"/>
      <c r="K128" s="24"/>
      <c r="L128" s="40"/>
      <c r="M128" s="24"/>
      <c r="N128" s="41"/>
      <c r="O128" s="47"/>
    </row>
    <row r="129" ht="56.25" spans="1:15">
      <c r="A129" s="17" t="s">
        <v>297</v>
      </c>
      <c r="B129" s="17" t="s">
        <v>298</v>
      </c>
      <c r="C129" s="17" t="s">
        <v>298</v>
      </c>
      <c r="D129" s="21" t="s">
        <v>299</v>
      </c>
      <c r="E129" s="21" t="s">
        <v>300</v>
      </c>
      <c r="F129" s="17" t="s">
        <v>120</v>
      </c>
      <c r="G129" s="25">
        <v>672</v>
      </c>
      <c r="H129" s="26"/>
      <c r="I129" s="26"/>
      <c r="J129" s="24"/>
      <c r="K129" s="27">
        <v>7.49797756860582</v>
      </c>
      <c r="L129" s="37">
        <f t="shared" si="30"/>
        <v>1</v>
      </c>
      <c r="M129" s="27">
        <f t="shared" si="31"/>
        <v>0</v>
      </c>
      <c r="N129" s="38" t="s">
        <v>104</v>
      </c>
      <c r="O129" s="47"/>
    </row>
    <row r="130" ht="56.25" spans="1:15">
      <c r="A130" s="17" t="s">
        <v>301</v>
      </c>
      <c r="B130" s="17" t="s">
        <v>302</v>
      </c>
      <c r="C130" s="17" t="s">
        <v>303</v>
      </c>
      <c r="D130" s="21" t="s">
        <v>299</v>
      </c>
      <c r="E130" s="21" t="s">
        <v>300</v>
      </c>
      <c r="F130" s="17" t="s">
        <v>120</v>
      </c>
      <c r="G130" s="25">
        <v>5210</v>
      </c>
      <c r="H130" s="26"/>
      <c r="I130" s="26"/>
      <c r="J130" s="24"/>
      <c r="K130" s="27">
        <v>7.49797756860582</v>
      </c>
      <c r="L130" s="37">
        <f t="shared" si="30"/>
        <v>1</v>
      </c>
      <c r="M130" s="27">
        <f t="shared" si="31"/>
        <v>0</v>
      </c>
      <c r="N130" s="38" t="s">
        <v>104</v>
      </c>
      <c r="O130" s="47"/>
    </row>
    <row r="131" ht="22.5" spans="1:15">
      <c r="A131" s="17" t="s">
        <v>304</v>
      </c>
      <c r="B131" s="17" t="s">
        <v>305</v>
      </c>
      <c r="C131" s="19"/>
      <c r="D131" s="19"/>
      <c r="E131" s="19"/>
      <c r="F131" s="19"/>
      <c r="G131" s="24"/>
      <c r="H131" s="24"/>
      <c r="I131" s="24"/>
      <c r="J131" s="24"/>
      <c r="K131" s="24"/>
      <c r="L131" s="40"/>
      <c r="M131" s="24"/>
      <c r="N131" s="41"/>
      <c r="O131" s="47"/>
    </row>
    <row r="132" ht="56.25" spans="1:15">
      <c r="A132" s="17" t="s">
        <v>306</v>
      </c>
      <c r="B132" s="17" t="s">
        <v>305</v>
      </c>
      <c r="C132" s="17" t="s">
        <v>307</v>
      </c>
      <c r="D132" s="21" t="s">
        <v>299</v>
      </c>
      <c r="E132" s="21" t="s">
        <v>300</v>
      </c>
      <c r="F132" s="17" t="s">
        <v>120</v>
      </c>
      <c r="G132" s="25">
        <v>18485</v>
      </c>
      <c r="H132" s="26"/>
      <c r="I132" s="26"/>
      <c r="J132" s="24"/>
      <c r="K132" s="27">
        <v>9.18733671214973</v>
      </c>
      <c r="L132" s="37">
        <f t="shared" ref="L132:L135" si="32">(K132-J132)/K132</f>
        <v>1</v>
      </c>
      <c r="M132" s="27">
        <f t="shared" ref="M132:M135" si="33">ROUND(J132*G132,2)</f>
        <v>0</v>
      </c>
      <c r="N132" s="38" t="s">
        <v>104</v>
      </c>
      <c r="O132" s="47"/>
    </row>
    <row r="133" ht="56.25" spans="1:15">
      <c r="A133" s="17" t="s">
        <v>308</v>
      </c>
      <c r="B133" s="17" t="s">
        <v>305</v>
      </c>
      <c r="C133" s="17" t="s">
        <v>309</v>
      </c>
      <c r="D133" s="21" t="s">
        <v>299</v>
      </c>
      <c r="E133" s="21" t="s">
        <v>300</v>
      </c>
      <c r="F133" s="17" t="s">
        <v>120</v>
      </c>
      <c r="G133" s="25">
        <v>224</v>
      </c>
      <c r="H133" s="26"/>
      <c r="I133" s="26"/>
      <c r="J133" s="24"/>
      <c r="K133" s="27">
        <v>9.18733671214973</v>
      </c>
      <c r="L133" s="37">
        <f t="shared" si="32"/>
        <v>1</v>
      </c>
      <c r="M133" s="27">
        <f t="shared" si="33"/>
        <v>0</v>
      </c>
      <c r="N133" s="38" t="s">
        <v>104</v>
      </c>
      <c r="O133" s="47"/>
    </row>
    <row r="134" ht="56.25" spans="1:15">
      <c r="A134" s="17" t="s">
        <v>310</v>
      </c>
      <c r="B134" s="17" t="s">
        <v>311</v>
      </c>
      <c r="C134" s="17" t="s">
        <v>312</v>
      </c>
      <c r="D134" s="21" t="s">
        <v>313</v>
      </c>
      <c r="E134" s="21" t="s">
        <v>300</v>
      </c>
      <c r="F134" s="17" t="s">
        <v>120</v>
      </c>
      <c r="G134" s="25">
        <v>7980</v>
      </c>
      <c r="H134" s="26"/>
      <c r="I134" s="26"/>
      <c r="J134" s="24"/>
      <c r="K134" s="27">
        <v>8.09966712658036</v>
      </c>
      <c r="L134" s="37">
        <f t="shared" si="32"/>
        <v>1</v>
      </c>
      <c r="M134" s="27">
        <f t="shared" si="33"/>
        <v>0</v>
      </c>
      <c r="N134" s="38" t="s">
        <v>104</v>
      </c>
      <c r="O134" s="47"/>
    </row>
    <row r="135" ht="56.25" spans="1:15">
      <c r="A135" s="17" t="s">
        <v>314</v>
      </c>
      <c r="B135" s="17" t="s">
        <v>315</v>
      </c>
      <c r="C135" s="17" t="s">
        <v>316</v>
      </c>
      <c r="D135" s="21" t="s">
        <v>313</v>
      </c>
      <c r="E135" s="21" t="s">
        <v>300</v>
      </c>
      <c r="F135" s="17" t="s">
        <v>120</v>
      </c>
      <c r="G135" s="25">
        <v>0</v>
      </c>
      <c r="H135" s="26"/>
      <c r="I135" s="26"/>
      <c r="J135" s="24"/>
      <c r="K135" s="27">
        <v>8.09966712658036</v>
      </c>
      <c r="L135" s="37">
        <f t="shared" si="32"/>
        <v>1</v>
      </c>
      <c r="M135" s="27">
        <f t="shared" si="33"/>
        <v>0</v>
      </c>
      <c r="N135" s="38" t="s">
        <v>104</v>
      </c>
      <c r="O135" s="47"/>
    </row>
    <row r="136" ht="15.75" spans="1:15">
      <c r="A136" s="17" t="s">
        <v>317</v>
      </c>
      <c r="B136" s="17" t="s">
        <v>318</v>
      </c>
      <c r="C136" s="19"/>
      <c r="D136" s="19"/>
      <c r="E136" s="19"/>
      <c r="F136" s="19"/>
      <c r="G136" s="20"/>
      <c r="H136" s="20"/>
      <c r="I136" s="20"/>
      <c r="J136" s="24"/>
      <c r="K136" s="24"/>
      <c r="L136" s="40"/>
      <c r="M136" s="24"/>
      <c r="N136" s="19"/>
      <c r="O136" s="48"/>
    </row>
    <row r="137" ht="15.75" spans="1:15">
      <c r="A137" s="17" t="s">
        <v>319</v>
      </c>
      <c r="B137" s="17" t="s">
        <v>320</v>
      </c>
      <c r="C137" s="19"/>
      <c r="D137" s="19"/>
      <c r="E137" s="19"/>
      <c r="F137" s="19"/>
      <c r="G137" s="24"/>
      <c r="H137" s="24"/>
      <c r="I137" s="24"/>
      <c r="J137" s="24"/>
      <c r="K137" s="24"/>
      <c r="L137" s="40"/>
      <c r="M137" s="24"/>
      <c r="N137" s="38" t="s">
        <v>24</v>
      </c>
      <c r="O137" s="47"/>
    </row>
    <row r="138" ht="146.25" spans="1:15">
      <c r="A138" s="17" t="s">
        <v>321</v>
      </c>
      <c r="B138" s="17" t="s">
        <v>322</v>
      </c>
      <c r="C138" s="17" t="s">
        <v>323</v>
      </c>
      <c r="D138" s="21" t="s">
        <v>324</v>
      </c>
      <c r="E138" s="21" t="s">
        <v>325</v>
      </c>
      <c r="F138" s="17" t="s">
        <v>326</v>
      </c>
      <c r="G138" s="25">
        <v>155</v>
      </c>
      <c r="H138" s="26"/>
      <c r="I138" s="26"/>
      <c r="J138" s="24"/>
      <c r="K138" s="27">
        <v>648.48</v>
      </c>
      <c r="L138" s="37">
        <f t="shared" ref="L138:L164" si="34">(K138-J138)/K138</f>
        <v>1</v>
      </c>
      <c r="M138" s="27">
        <f t="shared" ref="M138:M164" si="35">ROUND(J138*G138,2)</f>
        <v>0</v>
      </c>
      <c r="N138" s="38" t="s">
        <v>24</v>
      </c>
      <c r="O138" s="47"/>
    </row>
    <row r="139" ht="15.75" spans="1:15">
      <c r="A139" s="17" t="s">
        <v>327</v>
      </c>
      <c r="B139" s="17" t="s">
        <v>328</v>
      </c>
      <c r="C139" s="19"/>
      <c r="D139" s="19"/>
      <c r="E139" s="19"/>
      <c r="F139" s="19"/>
      <c r="G139" s="24"/>
      <c r="H139" s="24"/>
      <c r="I139" s="24"/>
      <c r="J139" s="24"/>
      <c r="K139" s="24"/>
      <c r="L139" s="40"/>
      <c r="M139" s="24"/>
      <c r="N139" s="38" t="s">
        <v>24</v>
      </c>
      <c r="O139" s="47"/>
    </row>
    <row r="140" ht="67.5" spans="1:15">
      <c r="A140" s="17" t="s">
        <v>329</v>
      </c>
      <c r="B140" s="17" t="s">
        <v>330</v>
      </c>
      <c r="C140" s="17" t="s">
        <v>331</v>
      </c>
      <c r="D140" s="21" t="s">
        <v>332</v>
      </c>
      <c r="E140" s="21" t="s">
        <v>333</v>
      </c>
      <c r="F140" s="17" t="s">
        <v>120</v>
      </c>
      <c r="G140" s="25">
        <f>51747+31180</f>
        <v>82927</v>
      </c>
      <c r="H140" s="26"/>
      <c r="I140" s="26"/>
      <c r="J140" s="24"/>
      <c r="K140" s="27">
        <v>79.0866746303281</v>
      </c>
      <c r="L140" s="37">
        <f t="shared" si="34"/>
        <v>1</v>
      </c>
      <c r="M140" s="27">
        <f t="shared" si="35"/>
        <v>0</v>
      </c>
      <c r="N140" s="38" t="s">
        <v>24</v>
      </c>
      <c r="O140" s="47"/>
    </row>
    <row r="141" ht="67.5" spans="1:15">
      <c r="A141" s="17" t="s">
        <v>334</v>
      </c>
      <c r="B141" s="17" t="s">
        <v>335</v>
      </c>
      <c r="C141" s="17" t="s">
        <v>336</v>
      </c>
      <c r="D141" s="21" t="s">
        <v>337</v>
      </c>
      <c r="E141" s="21" t="s">
        <v>338</v>
      </c>
      <c r="F141" s="17" t="s">
        <v>326</v>
      </c>
      <c r="G141" s="25">
        <v>138</v>
      </c>
      <c r="H141" s="26"/>
      <c r="I141" s="26"/>
      <c r="J141" s="24"/>
      <c r="K141" s="27">
        <v>62.6905786423156</v>
      </c>
      <c r="L141" s="37">
        <f t="shared" si="34"/>
        <v>1</v>
      </c>
      <c r="M141" s="27">
        <f t="shared" si="35"/>
        <v>0</v>
      </c>
      <c r="N141" s="38" t="s">
        <v>24</v>
      </c>
      <c r="O141" s="47"/>
    </row>
    <row r="142" ht="67.5" spans="1:15">
      <c r="A142" s="17" t="s">
        <v>339</v>
      </c>
      <c r="B142" s="17" t="s">
        <v>340</v>
      </c>
      <c r="C142" s="17" t="s">
        <v>336</v>
      </c>
      <c r="D142" s="21" t="s">
        <v>337</v>
      </c>
      <c r="E142" s="21" t="s">
        <v>338</v>
      </c>
      <c r="F142" s="17" t="s">
        <v>326</v>
      </c>
      <c r="G142" s="25">
        <v>28</v>
      </c>
      <c r="H142" s="26"/>
      <c r="I142" s="26"/>
      <c r="J142" s="24"/>
      <c r="K142" s="27">
        <v>62.6905786423156</v>
      </c>
      <c r="L142" s="37">
        <f t="shared" si="34"/>
        <v>1</v>
      </c>
      <c r="M142" s="27">
        <f t="shared" si="35"/>
        <v>0</v>
      </c>
      <c r="N142" s="38" t="s">
        <v>24</v>
      </c>
      <c r="O142" s="47"/>
    </row>
    <row r="143" ht="67.5" spans="1:15">
      <c r="A143" s="17" t="s">
        <v>341</v>
      </c>
      <c r="B143" s="17" t="s">
        <v>342</v>
      </c>
      <c r="C143" s="17" t="s">
        <v>336</v>
      </c>
      <c r="D143" s="21" t="s">
        <v>337</v>
      </c>
      <c r="E143" s="21" t="s">
        <v>343</v>
      </c>
      <c r="F143" s="17" t="s">
        <v>23</v>
      </c>
      <c r="G143" s="25">
        <v>23</v>
      </c>
      <c r="H143" s="26"/>
      <c r="I143" s="26"/>
      <c r="J143" s="24"/>
      <c r="K143" s="27">
        <v>138.894118465324</v>
      </c>
      <c r="L143" s="37">
        <f t="shared" si="34"/>
        <v>1</v>
      </c>
      <c r="M143" s="27">
        <f t="shared" si="35"/>
        <v>0</v>
      </c>
      <c r="N143" s="38" t="s">
        <v>24</v>
      </c>
      <c r="O143" s="47"/>
    </row>
    <row r="144" ht="67.5" spans="1:15">
      <c r="A144" s="17" t="s">
        <v>344</v>
      </c>
      <c r="B144" s="17" t="s">
        <v>345</v>
      </c>
      <c r="C144" s="17" t="s">
        <v>336</v>
      </c>
      <c r="D144" s="21" t="s">
        <v>337</v>
      </c>
      <c r="E144" s="21" t="s">
        <v>343</v>
      </c>
      <c r="F144" s="17" t="s">
        <v>23</v>
      </c>
      <c r="G144" s="25">
        <v>28</v>
      </c>
      <c r="H144" s="26"/>
      <c r="I144" s="26"/>
      <c r="J144" s="24"/>
      <c r="K144" s="27">
        <v>231.419060759439</v>
      </c>
      <c r="L144" s="37">
        <f t="shared" si="34"/>
        <v>1</v>
      </c>
      <c r="M144" s="27">
        <f t="shared" si="35"/>
        <v>0</v>
      </c>
      <c r="N144" s="38" t="s">
        <v>104</v>
      </c>
      <c r="O144" s="47"/>
    </row>
    <row r="145" ht="67.5" spans="1:15">
      <c r="A145" s="17" t="s">
        <v>346</v>
      </c>
      <c r="B145" s="17" t="s">
        <v>347</v>
      </c>
      <c r="C145" s="17" t="s">
        <v>336</v>
      </c>
      <c r="D145" s="21" t="s">
        <v>337</v>
      </c>
      <c r="E145" s="21" t="s">
        <v>343</v>
      </c>
      <c r="F145" s="17" t="s">
        <v>23</v>
      </c>
      <c r="G145" s="25">
        <v>48</v>
      </c>
      <c r="H145" s="26"/>
      <c r="I145" s="26"/>
      <c r="J145" s="24"/>
      <c r="K145" s="27">
        <v>56.9029680228466</v>
      </c>
      <c r="L145" s="37">
        <f t="shared" si="34"/>
        <v>1</v>
      </c>
      <c r="M145" s="27">
        <f t="shared" si="35"/>
        <v>0</v>
      </c>
      <c r="N145" s="38" t="s">
        <v>24</v>
      </c>
      <c r="O145" s="47"/>
    </row>
    <row r="146" ht="67.5" spans="1:15">
      <c r="A146" s="17" t="s">
        <v>348</v>
      </c>
      <c r="B146" s="17" t="s">
        <v>349</v>
      </c>
      <c r="C146" s="17" t="s">
        <v>336</v>
      </c>
      <c r="D146" s="21" t="s">
        <v>337</v>
      </c>
      <c r="E146" s="21" t="s">
        <v>343</v>
      </c>
      <c r="F146" s="17" t="s">
        <v>23</v>
      </c>
      <c r="G146" s="25">
        <v>160</v>
      </c>
      <c r="H146" s="26"/>
      <c r="I146" s="26"/>
      <c r="J146" s="24"/>
      <c r="K146" s="27">
        <v>42.433941474174</v>
      </c>
      <c r="L146" s="37">
        <f t="shared" si="34"/>
        <v>1</v>
      </c>
      <c r="M146" s="27">
        <f t="shared" si="35"/>
        <v>0</v>
      </c>
      <c r="N146" s="38" t="s">
        <v>24</v>
      </c>
      <c r="O146" s="47"/>
    </row>
    <row r="147" ht="67.5" spans="1:15">
      <c r="A147" s="17" t="s">
        <v>350</v>
      </c>
      <c r="B147" s="17" t="s">
        <v>351</v>
      </c>
      <c r="C147" s="17" t="s">
        <v>352</v>
      </c>
      <c r="D147" s="21" t="s">
        <v>337</v>
      </c>
      <c r="E147" s="21" t="s">
        <v>343</v>
      </c>
      <c r="F147" s="17" t="s">
        <v>23</v>
      </c>
      <c r="G147" s="25">
        <v>32</v>
      </c>
      <c r="H147" s="26"/>
      <c r="I147" s="26"/>
      <c r="J147" s="24"/>
      <c r="K147" s="27">
        <v>22215.6579988125</v>
      </c>
      <c r="L147" s="37">
        <f t="shared" si="34"/>
        <v>1</v>
      </c>
      <c r="M147" s="27">
        <f t="shared" si="35"/>
        <v>0</v>
      </c>
      <c r="N147" s="38" t="s">
        <v>24</v>
      </c>
      <c r="O147" s="47"/>
    </row>
    <row r="148" ht="67.5" spans="1:15">
      <c r="A148" s="17" t="s">
        <v>353</v>
      </c>
      <c r="B148" s="17" t="s">
        <v>354</v>
      </c>
      <c r="C148" s="17" t="s">
        <v>336</v>
      </c>
      <c r="D148" s="21" t="s">
        <v>337</v>
      </c>
      <c r="E148" s="21" t="s">
        <v>343</v>
      </c>
      <c r="F148" s="17" t="s">
        <v>23</v>
      </c>
      <c r="G148" s="25">
        <v>15</v>
      </c>
      <c r="H148" s="26"/>
      <c r="I148" s="26"/>
      <c r="J148" s="24"/>
      <c r="K148" s="27">
        <v>22215.6579988125</v>
      </c>
      <c r="L148" s="37">
        <f t="shared" si="34"/>
        <v>1</v>
      </c>
      <c r="M148" s="27">
        <f t="shared" si="35"/>
        <v>0</v>
      </c>
      <c r="N148" s="38" t="s">
        <v>24</v>
      </c>
      <c r="O148" s="47"/>
    </row>
    <row r="149" ht="67.5" spans="1:15">
      <c r="A149" s="17" t="s">
        <v>355</v>
      </c>
      <c r="B149" s="17" t="s">
        <v>356</v>
      </c>
      <c r="C149" s="17" t="s">
        <v>336</v>
      </c>
      <c r="D149" s="21" t="s">
        <v>357</v>
      </c>
      <c r="E149" s="21" t="s">
        <v>343</v>
      </c>
      <c r="F149" s="17" t="s">
        <v>23</v>
      </c>
      <c r="G149" s="25">
        <v>64</v>
      </c>
      <c r="H149" s="26"/>
      <c r="I149" s="26"/>
      <c r="J149" s="24"/>
      <c r="K149" s="27">
        <v>22215.6579988125</v>
      </c>
      <c r="L149" s="37">
        <f t="shared" si="34"/>
        <v>1</v>
      </c>
      <c r="M149" s="27">
        <f t="shared" si="35"/>
        <v>0</v>
      </c>
      <c r="N149" s="38" t="s">
        <v>24</v>
      </c>
      <c r="O149" s="47"/>
    </row>
    <row r="150" ht="67.5" spans="1:15">
      <c r="A150" s="17" t="s">
        <v>358</v>
      </c>
      <c r="B150" s="17" t="s">
        <v>359</v>
      </c>
      <c r="C150" s="17" t="s">
        <v>336</v>
      </c>
      <c r="D150" s="21" t="s">
        <v>337</v>
      </c>
      <c r="E150" s="21" t="s">
        <v>343</v>
      </c>
      <c r="F150" s="17" t="s">
        <v>23</v>
      </c>
      <c r="G150" s="25">
        <v>124</v>
      </c>
      <c r="H150" s="26"/>
      <c r="I150" s="26"/>
      <c r="J150" s="24"/>
      <c r="K150" s="27">
        <v>1285.79281828721</v>
      </c>
      <c r="L150" s="37">
        <f t="shared" si="34"/>
        <v>1</v>
      </c>
      <c r="M150" s="27">
        <f t="shared" si="35"/>
        <v>0</v>
      </c>
      <c r="N150" s="38" t="s">
        <v>24</v>
      </c>
      <c r="O150" s="48"/>
    </row>
    <row r="151" ht="67.5" spans="1:15">
      <c r="A151" s="17" t="s">
        <v>360</v>
      </c>
      <c r="B151" s="17" t="s">
        <v>361</v>
      </c>
      <c r="C151" s="17" t="s">
        <v>336</v>
      </c>
      <c r="D151" s="21" t="s">
        <v>357</v>
      </c>
      <c r="E151" s="21" t="s">
        <v>343</v>
      </c>
      <c r="F151" s="17" t="s">
        <v>23</v>
      </c>
      <c r="G151" s="25">
        <v>80</v>
      </c>
      <c r="H151" s="26"/>
      <c r="I151" s="26"/>
      <c r="J151" s="24"/>
      <c r="K151" s="27">
        <v>22215.6579988125</v>
      </c>
      <c r="L151" s="37">
        <f t="shared" si="34"/>
        <v>1</v>
      </c>
      <c r="M151" s="27">
        <f t="shared" si="35"/>
        <v>0</v>
      </c>
      <c r="N151" s="38" t="s">
        <v>24</v>
      </c>
      <c r="O151" s="48"/>
    </row>
    <row r="152" ht="67.5" spans="1:15">
      <c r="A152" s="17" t="s">
        <v>362</v>
      </c>
      <c r="B152" s="17" t="s">
        <v>363</v>
      </c>
      <c r="C152" s="17" t="s">
        <v>364</v>
      </c>
      <c r="D152" s="21" t="s">
        <v>337</v>
      </c>
      <c r="E152" s="21" t="s">
        <v>343</v>
      </c>
      <c r="F152" s="17" t="s">
        <v>23</v>
      </c>
      <c r="G152" s="25">
        <v>40</v>
      </c>
      <c r="H152" s="26"/>
      <c r="I152" s="26"/>
      <c r="J152" s="24"/>
      <c r="K152" s="27">
        <v>174.721390873376</v>
      </c>
      <c r="L152" s="37">
        <f t="shared" si="34"/>
        <v>1</v>
      </c>
      <c r="M152" s="27">
        <f t="shared" si="35"/>
        <v>0</v>
      </c>
      <c r="N152" s="38" t="s">
        <v>104</v>
      </c>
      <c r="O152" s="47"/>
    </row>
    <row r="153" ht="67.5" spans="1:15">
      <c r="A153" s="17" t="s">
        <v>365</v>
      </c>
      <c r="B153" s="17" t="s">
        <v>366</v>
      </c>
      <c r="C153" s="17" t="s">
        <v>367</v>
      </c>
      <c r="D153" s="21" t="s">
        <v>337</v>
      </c>
      <c r="E153" s="21" t="s">
        <v>343</v>
      </c>
      <c r="F153" s="17" t="s">
        <v>23</v>
      </c>
      <c r="G153" s="25">
        <v>156</v>
      </c>
      <c r="H153" s="26"/>
      <c r="I153" s="26"/>
      <c r="J153" s="24"/>
      <c r="K153" s="27">
        <v>455.2706943934</v>
      </c>
      <c r="L153" s="37">
        <f t="shared" si="34"/>
        <v>1</v>
      </c>
      <c r="M153" s="27">
        <f t="shared" si="35"/>
        <v>0</v>
      </c>
      <c r="N153" s="38" t="s">
        <v>24</v>
      </c>
      <c r="O153" s="48"/>
    </row>
    <row r="154" ht="112.5" spans="1:15">
      <c r="A154" s="17" t="s">
        <v>368</v>
      </c>
      <c r="B154" s="17" t="s">
        <v>369</v>
      </c>
      <c r="C154" s="17" t="s">
        <v>370</v>
      </c>
      <c r="D154" s="21" t="s">
        <v>371</v>
      </c>
      <c r="E154" s="21" t="s">
        <v>372</v>
      </c>
      <c r="F154" s="17" t="s">
        <v>120</v>
      </c>
      <c r="G154" s="25">
        <v>6000</v>
      </c>
      <c r="H154" s="26"/>
      <c r="I154" s="26"/>
      <c r="J154" s="24"/>
      <c r="K154" s="27">
        <v>3.47128591139158</v>
      </c>
      <c r="L154" s="37">
        <f t="shared" si="34"/>
        <v>1</v>
      </c>
      <c r="M154" s="27">
        <f t="shared" si="35"/>
        <v>0</v>
      </c>
      <c r="N154" s="38" t="s">
        <v>104</v>
      </c>
      <c r="O154" s="47"/>
    </row>
    <row r="155" ht="78.75" spans="1:15">
      <c r="A155" s="17" t="s">
        <v>373</v>
      </c>
      <c r="B155" s="17" t="s">
        <v>61</v>
      </c>
      <c r="C155" s="17" t="s">
        <v>62</v>
      </c>
      <c r="D155" s="21" t="s">
        <v>55</v>
      </c>
      <c r="E155" s="21" t="s">
        <v>56</v>
      </c>
      <c r="F155" s="17" t="s">
        <v>23</v>
      </c>
      <c r="G155" s="25">
        <v>97</v>
      </c>
      <c r="H155" s="26"/>
      <c r="I155" s="26"/>
      <c r="J155" s="24"/>
      <c r="K155" s="27">
        <v>216.049455455346</v>
      </c>
      <c r="L155" s="37">
        <f t="shared" si="34"/>
        <v>1</v>
      </c>
      <c r="M155" s="27">
        <f t="shared" si="35"/>
        <v>0</v>
      </c>
      <c r="N155" s="38" t="s">
        <v>24</v>
      </c>
      <c r="O155" s="47"/>
    </row>
    <row r="156" ht="78.75" spans="1:15">
      <c r="A156" s="17" t="s">
        <v>374</v>
      </c>
      <c r="B156" s="17" t="s">
        <v>61</v>
      </c>
      <c r="C156" s="17" t="s">
        <v>62</v>
      </c>
      <c r="D156" s="21" t="s">
        <v>55</v>
      </c>
      <c r="E156" s="21" t="s">
        <v>56</v>
      </c>
      <c r="F156" s="17" t="s">
        <v>23</v>
      </c>
      <c r="G156" s="25">
        <v>144</v>
      </c>
      <c r="H156" s="26"/>
      <c r="I156" s="26"/>
      <c r="J156" s="24"/>
      <c r="K156" s="27">
        <v>216.049455455346</v>
      </c>
      <c r="L156" s="37">
        <f t="shared" si="34"/>
        <v>1</v>
      </c>
      <c r="M156" s="27">
        <f t="shared" si="35"/>
        <v>0</v>
      </c>
      <c r="N156" s="38" t="s">
        <v>24</v>
      </c>
      <c r="O156" s="48"/>
    </row>
    <row r="157" ht="123.75" spans="1:15">
      <c r="A157" s="17" t="s">
        <v>375</v>
      </c>
      <c r="B157" s="17" t="s">
        <v>376</v>
      </c>
      <c r="C157" s="17" t="s">
        <v>377</v>
      </c>
      <c r="D157" s="21" t="s">
        <v>378</v>
      </c>
      <c r="E157" s="21" t="s">
        <v>379</v>
      </c>
      <c r="F157" s="17" t="s">
        <v>326</v>
      </c>
      <c r="G157" s="25">
        <v>155</v>
      </c>
      <c r="H157" s="26"/>
      <c r="I157" s="26"/>
      <c r="J157" s="24"/>
      <c r="K157" s="27">
        <v>549.97</v>
      </c>
      <c r="L157" s="37">
        <f t="shared" si="34"/>
        <v>1</v>
      </c>
      <c r="M157" s="27">
        <f t="shared" si="35"/>
        <v>0</v>
      </c>
      <c r="N157" s="38" t="s">
        <v>24</v>
      </c>
      <c r="O157" s="47"/>
    </row>
    <row r="158" ht="78.75" spans="1:15">
      <c r="A158" s="17" t="s">
        <v>380</v>
      </c>
      <c r="B158" s="17" t="s">
        <v>381</v>
      </c>
      <c r="C158" s="17" t="s">
        <v>382</v>
      </c>
      <c r="D158" s="21" t="s">
        <v>383</v>
      </c>
      <c r="E158" s="21" t="s">
        <v>379</v>
      </c>
      <c r="F158" s="17" t="s">
        <v>326</v>
      </c>
      <c r="G158" s="25">
        <v>55</v>
      </c>
      <c r="H158" s="26"/>
      <c r="I158" s="26"/>
      <c r="J158" s="24"/>
      <c r="K158" s="27">
        <v>567.69</v>
      </c>
      <c r="L158" s="37">
        <f t="shared" si="34"/>
        <v>1</v>
      </c>
      <c r="M158" s="27">
        <f t="shared" si="35"/>
        <v>0</v>
      </c>
      <c r="N158" s="38" t="s">
        <v>24</v>
      </c>
      <c r="O158" s="47"/>
    </row>
    <row r="159" ht="67.5" spans="1:15">
      <c r="A159" s="17" t="s">
        <v>384</v>
      </c>
      <c r="B159" s="17" t="s">
        <v>385</v>
      </c>
      <c r="C159" s="17" t="s">
        <v>386</v>
      </c>
      <c r="D159" s="21" t="s">
        <v>387</v>
      </c>
      <c r="E159" s="21" t="s">
        <v>338</v>
      </c>
      <c r="F159" s="17" t="s">
        <v>326</v>
      </c>
      <c r="G159" s="25">
        <v>508</v>
      </c>
      <c r="H159" s="26"/>
      <c r="I159" s="26"/>
      <c r="J159" s="24"/>
      <c r="K159" s="27">
        <v>14.4647583477065</v>
      </c>
      <c r="L159" s="37">
        <f t="shared" si="34"/>
        <v>1</v>
      </c>
      <c r="M159" s="27">
        <f t="shared" si="35"/>
        <v>0</v>
      </c>
      <c r="N159" s="38" t="s">
        <v>24</v>
      </c>
      <c r="O159" s="47"/>
    </row>
    <row r="160" ht="56.25" spans="1:15">
      <c r="A160" s="17" t="s">
        <v>388</v>
      </c>
      <c r="B160" s="17" t="s">
        <v>389</v>
      </c>
      <c r="C160" s="17" t="s">
        <v>390</v>
      </c>
      <c r="D160" s="21" t="s">
        <v>21</v>
      </c>
      <c r="E160" s="21" t="s">
        <v>391</v>
      </c>
      <c r="F160" s="17" t="s">
        <v>392</v>
      </c>
      <c r="G160" s="25">
        <v>55320</v>
      </c>
      <c r="H160" s="26"/>
      <c r="I160" s="26"/>
      <c r="J160" s="24"/>
      <c r="K160" s="27">
        <v>72.3344622409476</v>
      </c>
      <c r="L160" s="37">
        <f t="shared" si="34"/>
        <v>1</v>
      </c>
      <c r="M160" s="27">
        <f t="shared" si="35"/>
        <v>0</v>
      </c>
      <c r="N160" s="38" t="s">
        <v>24</v>
      </c>
      <c r="O160" s="47"/>
    </row>
    <row r="161" ht="56.25" spans="1:15">
      <c r="A161" s="17" t="s">
        <v>393</v>
      </c>
      <c r="B161" s="17" t="s">
        <v>394</v>
      </c>
      <c r="C161" s="17" t="s">
        <v>395</v>
      </c>
      <c r="D161" s="21" t="s">
        <v>396</v>
      </c>
      <c r="E161" s="21" t="s">
        <v>397</v>
      </c>
      <c r="F161" s="17" t="s">
        <v>392</v>
      </c>
      <c r="G161" s="25">
        <v>33190</v>
      </c>
      <c r="H161" s="26"/>
      <c r="I161" s="26"/>
      <c r="J161" s="24"/>
      <c r="K161" s="27">
        <v>13.8851436455663</v>
      </c>
      <c r="L161" s="37">
        <f t="shared" si="34"/>
        <v>1</v>
      </c>
      <c r="M161" s="27">
        <f t="shared" si="35"/>
        <v>0</v>
      </c>
      <c r="N161" s="38" t="s">
        <v>24</v>
      </c>
      <c r="O161" s="48"/>
    </row>
    <row r="162" ht="56.25" spans="1:15">
      <c r="A162" s="17" t="s">
        <v>398</v>
      </c>
      <c r="B162" s="17" t="s">
        <v>399</v>
      </c>
      <c r="C162" s="17" t="s">
        <v>336</v>
      </c>
      <c r="D162" s="21" t="s">
        <v>396</v>
      </c>
      <c r="E162" s="21" t="s">
        <v>397</v>
      </c>
      <c r="F162" s="17" t="s">
        <v>392</v>
      </c>
      <c r="G162" s="25">
        <v>2338</v>
      </c>
      <c r="H162" s="26"/>
      <c r="I162" s="26"/>
      <c r="J162" s="24"/>
      <c r="K162" s="27">
        <v>13.8851436455663</v>
      </c>
      <c r="L162" s="37">
        <f t="shared" si="34"/>
        <v>1</v>
      </c>
      <c r="M162" s="27">
        <f t="shared" si="35"/>
        <v>0</v>
      </c>
      <c r="N162" s="38" t="s">
        <v>24</v>
      </c>
      <c r="O162" s="48"/>
    </row>
    <row r="163" ht="56.25" spans="1:15">
      <c r="A163" s="17" t="s">
        <v>400</v>
      </c>
      <c r="B163" s="17" t="s">
        <v>394</v>
      </c>
      <c r="C163" s="17" t="s">
        <v>401</v>
      </c>
      <c r="D163" s="21" t="s">
        <v>396</v>
      </c>
      <c r="E163" s="21" t="s">
        <v>397</v>
      </c>
      <c r="F163" s="17" t="s">
        <v>392</v>
      </c>
      <c r="G163" s="25">
        <v>17990</v>
      </c>
      <c r="H163" s="26"/>
      <c r="I163" s="26"/>
      <c r="J163" s="24"/>
      <c r="K163" s="27">
        <v>13.8851436455663</v>
      </c>
      <c r="L163" s="37">
        <f t="shared" si="34"/>
        <v>1</v>
      </c>
      <c r="M163" s="27">
        <f t="shared" si="35"/>
        <v>0</v>
      </c>
      <c r="N163" s="38" t="s">
        <v>24</v>
      </c>
      <c r="O163" s="47"/>
    </row>
    <row r="164" ht="67.5" spans="1:15">
      <c r="A164" s="17" t="s">
        <v>402</v>
      </c>
      <c r="B164" s="17" t="s">
        <v>403</v>
      </c>
      <c r="C164" s="17" t="s">
        <v>404</v>
      </c>
      <c r="D164" s="21" t="s">
        <v>405</v>
      </c>
      <c r="E164" s="21" t="s">
        <v>406</v>
      </c>
      <c r="F164" s="17" t="s">
        <v>120</v>
      </c>
      <c r="G164" s="25">
        <v>83968</v>
      </c>
      <c r="H164" s="26"/>
      <c r="I164" s="26"/>
      <c r="J164" s="24"/>
      <c r="K164" s="27">
        <v>21.5825548078835</v>
      </c>
      <c r="L164" s="37">
        <f t="shared" si="34"/>
        <v>1</v>
      </c>
      <c r="M164" s="27">
        <f t="shared" si="35"/>
        <v>0</v>
      </c>
      <c r="N164" s="38" t="s">
        <v>24</v>
      </c>
      <c r="O164" s="47"/>
    </row>
    <row r="165" ht="15.75" spans="1:15">
      <c r="A165" s="52">
        <v>907</v>
      </c>
      <c r="B165" s="52" t="s">
        <v>407</v>
      </c>
      <c r="C165" s="53"/>
      <c r="D165" s="53"/>
      <c r="E165" s="53"/>
      <c r="F165" s="53"/>
      <c r="G165" s="54"/>
      <c r="H165" s="54"/>
      <c r="I165" s="54"/>
      <c r="J165" s="24"/>
      <c r="K165" s="24"/>
      <c r="L165" s="40"/>
      <c r="M165" s="24"/>
      <c r="N165" s="41"/>
      <c r="O165" s="48"/>
    </row>
    <row r="166" ht="15.75" spans="1:15">
      <c r="A166" s="17" t="s">
        <v>408</v>
      </c>
      <c r="B166" s="17" t="s">
        <v>409</v>
      </c>
      <c r="C166" s="19"/>
      <c r="D166" s="19"/>
      <c r="E166" s="19"/>
      <c r="F166" s="19"/>
      <c r="G166" s="20"/>
      <c r="H166" s="20"/>
      <c r="I166" s="20"/>
      <c r="J166" s="24"/>
      <c r="K166" s="24"/>
      <c r="L166" s="40"/>
      <c r="M166" s="24"/>
      <c r="N166" s="41"/>
      <c r="O166" s="48"/>
    </row>
    <row r="167" ht="67.5" spans="1:15">
      <c r="A167" s="17" t="s">
        <v>410</v>
      </c>
      <c r="B167" s="17" t="s">
        <v>409</v>
      </c>
      <c r="C167" s="17" t="s">
        <v>411</v>
      </c>
      <c r="D167" s="21" t="s">
        <v>412</v>
      </c>
      <c r="E167" s="21" t="s">
        <v>413</v>
      </c>
      <c r="F167" s="17" t="s">
        <v>414</v>
      </c>
      <c r="G167" s="25">
        <v>224</v>
      </c>
      <c r="H167" s="26"/>
      <c r="I167" s="26"/>
      <c r="J167" s="24"/>
      <c r="K167" s="27">
        <v>18153.5965807292</v>
      </c>
      <c r="L167" s="37">
        <f t="shared" ref="L167:L169" si="36">(K167-J167)/K167</f>
        <v>1</v>
      </c>
      <c r="M167" s="27">
        <f t="shared" ref="M167:M169" si="37">ROUND(J167*G167,2)</f>
        <v>0</v>
      </c>
      <c r="N167" s="38" t="s">
        <v>24</v>
      </c>
      <c r="O167" s="47"/>
    </row>
    <row r="168" ht="67.5" spans="1:15">
      <c r="A168" s="17" t="s">
        <v>415</v>
      </c>
      <c r="B168" s="17" t="s">
        <v>409</v>
      </c>
      <c r="C168" s="17" t="s">
        <v>416</v>
      </c>
      <c r="D168" s="21" t="s">
        <v>412</v>
      </c>
      <c r="E168" s="21" t="s">
        <v>413</v>
      </c>
      <c r="F168" s="17" t="s">
        <v>414</v>
      </c>
      <c r="G168" s="25">
        <v>104</v>
      </c>
      <c r="H168" s="26"/>
      <c r="I168" s="26"/>
      <c r="J168" s="24"/>
      <c r="K168" s="27">
        <v>19185.7204745345</v>
      </c>
      <c r="L168" s="37">
        <f t="shared" si="36"/>
        <v>1</v>
      </c>
      <c r="M168" s="27">
        <f t="shared" si="37"/>
        <v>0</v>
      </c>
      <c r="N168" s="38" t="s">
        <v>24</v>
      </c>
      <c r="O168" s="47"/>
    </row>
    <row r="169" ht="101.25" spans="1:15">
      <c r="A169" s="17" t="s">
        <v>417</v>
      </c>
      <c r="B169" s="17" t="s">
        <v>418</v>
      </c>
      <c r="C169" s="17" t="s">
        <v>419</v>
      </c>
      <c r="D169" s="21" t="s">
        <v>420</v>
      </c>
      <c r="E169" s="21" t="s">
        <v>413</v>
      </c>
      <c r="F169" s="17" t="s">
        <v>414</v>
      </c>
      <c r="G169" s="25">
        <v>3</v>
      </c>
      <c r="H169" s="26"/>
      <c r="I169" s="26"/>
      <c r="J169" s="24"/>
      <c r="K169" s="27">
        <v>401242.108761062</v>
      </c>
      <c r="L169" s="37">
        <f t="shared" si="36"/>
        <v>1</v>
      </c>
      <c r="M169" s="27">
        <f t="shared" si="37"/>
        <v>0</v>
      </c>
      <c r="N169" s="38" t="s">
        <v>24</v>
      </c>
      <c r="O169" s="47"/>
    </row>
    <row r="170" ht="15.75" spans="1:15">
      <c r="A170" s="17" t="s">
        <v>421</v>
      </c>
      <c r="B170" s="17" t="s">
        <v>113</v>
      </c>
      <c r="C170" s="19"/>
      <c r="D170" s="19"/>
      <c r="E170" s="19"/>
      <c r="F170" s="19"/>
      <c r="G170" s="20"/>
      <c r="H170" s="20"/>
      <c r="I170" s="20"/>
      <c r="J170" s="24"/>
      <c r="K170" s="24"/>
      <c r="L170" s="40"/>
      <c r="M170" s="24"/>
      <c r="N170" s="41"/>
      <c r="O170" s="47"/>
    </row>
    <row r="171" ht="15.75" spans="1:15">
      <c r="A171" s="17" t="s">
        <v>422</v>
      </c>
      <c r="B171" s="17" t="s">
        <v>423</v>
      </c>
      <c r="C171" s="19"/>
      <c r="D171" s="19"/>
      <c r="E171" s="19"/>
      <c r="F171" s="19"/>
      <c r="G171" s="20"/>
      <c r="H171" s="20"/>
      <c r="I171" s="20"/>
      <c r="J171" s="24"/>
      <c r="K171" s="24"/>
      <c r="L171" s="40"/>
      <c r="M171" s="24"/>
      <c r="N171" s="41"/>
      <c r="O171" s="47"/>
    </row>
    <row r="172" ht="101.25" spans="1:15">
      <c r="A172" s="17" t="s">
        <v>424</v>
      </c>
      <c r="B172" s="17" t="s">
        <v>425</v>
      </c>
      <c r="C172" s="17" t="s">
        <v>425</v>
      </c>
      <c r="D172" s="21" t="s">
        <v>131</v>
      </c>
      <c r="E172" s="21" t="s">
        <v>119</v>
      </c>
      <c r="F172" s="17" t="s">
        <v>120</v>
      </c>
      <c r="G172" s="25">
        <v>400</v>
      </c>
      <c r="H172" s="26"/>
      <c r="I172" s="26"/>
      <c r="J172" s="24"/>
      <c r="K172" s="27">
        <v>3.47128591139158</v>
      </c>
      <c r="L172" s="37">
        <f t="shared" ref="L172:L178" si="38">(K172-J172)/K172</f>
        <v>1</v>
      </c>
      <c r="M172" s="27">
        <f t="shared" ref="M172:M178" si="39">ROUND(J172*G172,2)</f>
        <v>0</v>
      </c>
      <c r="N172" s="38" t="s">
        <v>104</v>
      </c>
      <c r="O172" s="47"/>
    </row>
    <row r="173" ht="15.75" spans="1:15">
      <c r="A173" s="17" t="s">
        <v>426</v>
      </c>
      <c r="B173" s="17" t="s">
        <v>270</v>
      </c>
      <c r="C173" s="19"/>
      <c r="D173" s="19"/>
      <c r="E173" s="19"/>
      <c r="F173" s="19"/>
      <c r="G173" s="24"/>
      <c r="H173" s="24"/>
      <c r="I173" s="24"/>
      <c r="J173" s="24"/>
      <c r="K173" s="24"/>
      <c r="L173" s="40"/>
      <c r="M173" s="24"/>
      <c r="N173" s="41"/>
      <c r="O173" s="47"/>
    </row>
    <row r="174" ht="101.25" spans="1:15">
      <c r="A174" s="17" t="s">
        <v>427</v>
      </c>
      <c r="B174" s="17" t="s">
        <v>428</v>
      </c>
      <c r="C174" s="17" t="s">
        <v>428</v>
      </c>
      <c r="D174" s="21" t="s">
        <v>131</v>
      </c>
      <c r="E174" s="21" t="s">
        <v>119</v>
      </c>
      <c r="F174" s="17" t="s">
        <v>120</v>
      </c>
      <c r="G174" s="25">
        <v>6436</v>
      </c>
      <c r="H174" s="26"/>
      <c r="I174" s="26"/>
      <c r="J174" s="24"/>
      <c r="K174" s="27">
        <v>3.47128591139158</v>
      </c>
      <c r="L174" s="37">
        <f t="shared" si="38"/>
        <v>1</v>
      </c>
      <c r="M174" s="27">
        <f t="shared" si="39"/>
        <v>0</v>
      </c>
      <c r="N174" s="38" t="s">
        <v>104</v>
      </c>
      <c r="O174" s="47"/>
    </row>
    <row r="175" ht="101.25" spans="1:15">
      <c r="A175" s="17" t="s">
        <v>429</v>
      </c>
      <c r="B175" s="17" t="s">
        <v>430</v>
      </c>
      <c r="C175" s="17" t="s">
        <v>430</v>
      </c>
      <c r="D175" s="21" t="s">
        <v>131</v>
      </c>
      <c r="E175" s="21" t="s">
        <v>119</v>
      </c>
      <c r="F175" s="17" t="s">
        <v>120</v>
      </c>
      <c r="G175" s="25">
        <v>19313</v>
      </c>
      <c r="H175" s="26"/>
      <c r="I175" s="26"/>
      <c r="J175" s="24"/>
      <c r="K175" s="27">
        <v>4.62838121518878</v>
      </c>
      <c r="L175" s="37">
        <f t="shared" si="38"/>
        <v>1</v>
      </c>
      <c r="M175" s="27">
        <f t="shared" si="39"/>
        <v>0</v>
      </c>
      <c r="N175" s="38" t="s">
        <v>104</v>
      </c>
      <c r="O175" s="47"/>
    </row>
    <row r="176" ht="101.25" spans="1:15">
      <c r="A176" s="17" t="s">
        <v>431</v>
      </c>
      <c r="B176" s="17" t="s">
        <v>432</v>
      </c>
      <c r="C176" s="17" t="s">
        <v>432</v>
      </c>
      <c r="D176" s="21" t="s">
        <v>131</v>
      </c>
      <c r="E176" s="21" t="s">
        <v>119</v>
      </c>
      <c r="F176" s="17" t="s">
        <v>120</v>
      </c>
      <c r="G176" s="25">
        <v>32709</v>
      </c>
      <c r="H176" s="26"/>
      <c r="I176" s="26"/>
      <c r="J176" s="24"/>
      <c r="K176" s="27">
        <v>5.90118604936569</v>
      </c>
      <c r="L176" s="37">
        <f t="shared" si="38"/>
        <v>1</v>
      </c>
      <c r="M176" s="27">
        <f t="shared" si="39"/>
        <v>0</v>
      </c>
      <c r="N176" s="38" t="s">
        <v>104</v>
      </c>
      <c r="O176" s="47"/>
    </row>
    <row r="177" ht="101.25" spans="1:15">
      <c r="A177" s="17" t="s">
        <v>433</v>
      </c>
      <c r="B177" s="17" t="s">
        <v>434</v>
      </c>
      <c r="C177" s="17" t="s">
        <v>434</v>
      </c>
      <c r="D177" s="21" t="s">
        <v>131</v>
      </c>
      <c r="E177" s="21" t="s">
        <v>119</v>
      </c>
      <c r="F177" s="17" t="s">
        <v>120</v>
      </c>
      <c r="G177" s="25">
        <v>22879</v>
      </c>
      <c r="H177" s="26"/>
      <c r="I177" s="26"/>
      <c r="J177" s="24"/>
      <c r="K177" s="27">
        <v>8.56250524809924</v>
      </c>
      <c r="L177" s="37">
        <f t="shared" si="38"/>
        <v>1</v>
      </c>
      <c r="M177" s="27">
        <f t="shared" si="39"/>
        <v>0</v>
      </c>
      <c r="N177" s="38" t="s">
        <v>104</v>
      </c>
      <c r="O177" s="47"/>
    </row>
    <row r="178" ht="101.25" spans="1:15">
      <c r="A178" s="17" t="s">
        <v>435</v>
      </c>
      <c r="B178" s="17" t="s">
        <v>436</v>
      </c>
      <c r="C178" s="17" t="s">
        <v>436</v>
      </c>
      <c r="D178" s="21" t="s">
        <v>131</v>
      </c>
      <c r="E178" s="21" t="s">
        <v>119</v>
      </c>
      <c r="F178" s="17" t="s">
        <v>120</v>
      </c>
      <c r="G178" s="25">
        <v>5048</v>
      </c>
      <c r="H178" s="26"/>
      <c r="I178" s="26"/>
      <c r="J178" s="24"/>
      <c r="K178" s="27">
        <v>8.56250524809924</v>
      </c>
      <c r="L178" s="37">
        <f t="shared" si="38"/>
        <v>1</v>
      </c>
      <c r="M178" s="27">
        <f t="shared" si="39"/>
        <v>0</v>
      </c>
      <c r="N178" s="38" t="s">
        <v>104</v>
      </c>
      <c r="O178" s="47"/>
    </row>
    <row r="179" ht="15.75" spans="1:15">
      <c r="A179" s="17" t="s">
        <v>437</v>
      </c>
      <c r="B179" s="17" t="s">
        <v>438</v>
      </c>
      <c r="C179" s="19"/>
      <c r="D179" s="19"/>
      <c r="E179" s="19"/>
      <c r="F179" s="19"/>
      <c r="G179" s="20"/>
      <c r="H179" s="20"/>
      <c r="I179" s="20"/>
      <c r="J179" s="24"/>
      <c r="K179" s="24"/>
      <c r="L179" s="40"/>
      <c r="M179" s="24"/>
      <c r="N179" s="41"/>
      <c r="O179" s="49"/>
    </row>
    <row r="180" ht="101.25" spans="1:15">
      <c r="A180" s="17" t="s">
        <v>439</v>
      </c>
      <c r="B180" s="17" t="s">
        <v>440</v>
      </c>
      <c r="C180" s="17" t="s">
        <v>440</v>
      </c>
      <c r="D180" s="21" t="s">
        <v>131</v>
      </c>
      <c r="E180" s="21" t="s">
        <v>119</v>
      </c>
      <c r="F180" s="17" t="s">
        <v>120</v>
      </c>
      <c r="G180" s="25">
        <v>123967</v>
      </c>
      <c r="H180" s="26"/>
      <c r="I180" s="26"/>
      <c r="J180" s="24"/>
      <c r="K180" s="27">
        <v>3.47128591139158</v>
      </c>
      <c r="L180" s="37">
        <f t="shared" ref="L180:L186" si="40">(K180-J180)/K180</f>
        <v>1</v>
      </c>
      <c r="M180" s="27">
        <f t="shared" ref="M180:M186" si="41">ROUND(J180*G180,2)</f>
        <v>0</v>
      </c>
      <c r="N180" s="38" t="s">
        <v>104</v>
      </c>
      <c r="O180" s="47"/>
    </row>
    <row r="181" ht="22.5" spans="1:15">
      <c r="A181" s="17" t="s">
        <v>441</v>
      </c>
      <c r="B181" s="17" t="s">
        <v>217</v>
      </c>
      <c r="C181" s="19"/>
      <c r="D181" s="19"/>
      <c r="E181" s="19"/>
      <c r="F181" s="19"/>
      <c r="G181" s="24"/>
      <c r="H181" s="24"/>
      <c r="I181" s="24"/>
      <c r="J181" s="24"/>
      <c r="K181" s="24"/>
      <c r="L181" s="40"/>
      <c r="M181" s="24"/>
      <c r="N181" s="41"/>
      <c r="O181" s="47"/>
    </row>
    <row r="182" ht="101.25" spans="1:15">
      <c r="A182" s="17" t="s">
        <v>439</v>
      </c>
      <c r="B182" s="17" t="s">
        <v>442</v>
      </c>
      <c r="C182" s="17" t="s">
        <v>442</v>
      </c>
      <c r="D182" s="21" t="s">
        <v>131</v>
      </c>
      <c r="E182" s="21" t="s">
        <v>119</v>
      </c>
      <c r="F182" s="17" t="s">
        <v>120</v>
      </c>
      <c r="G182" s="25">
        <v>10964</v>
      </c>
      <c r="H182" s="26"/>
      <c r="I182" s="26"/>
      <c r="J182" s="24"/>
      <c r="K182" s="27">
        <v>3.47128591139158</v>
      </c>
      <c r="L182" s="37">
        <f t="shared" si="40"/>
        <v>1</v>
      </c>
      <c r="M182" s="27">
        <f t="shared" si="41"/>
        <v>0</v>
      </c>
      <c r="N182" s="38" t="s">
        <v>104</v>
      </c>
      <c r="O182" s="47"/>
    </row>
    <row r="183" ht="101.25" spans="1:15">
      <c r="A183" s="17" t="s">
        <v>443</v>
      </c>
      <c r="B183" s="17" t="s">
        <v>444</v>
      </c>
      <c r="C183" s="17" t="s">
        <v>444</v>
      </c>
      <c r="D183" s="21" t="s">
        <v>131</v>
      </c>
      <c r="E183" s="21" t="s">
        <v>119</v>
      </c>
      <c r="F183" s="17" t="s">
        <v>120</v>
      </c>
      <c r="G183" s="25">
        <v>8370</v>
      </c>
      <c r="H183" s="26"/>
      <c r="I183" s="26"/>
      <c r="J183" s="24"/>
      <c r="K183" s="27">
        <v>4.62838121518878</v>
      </c>
      <c r="L183" s="37">
        <f t="shared" si="40"/>
        <v>1</v>
      </c>
      <c r="M183" s="27">
        <f t="shared" si="41"/>
        <v>0</v>
      </c>
      <c r="N183" s="38" t="s">
        <v>104</v>
      </c>
      <c r="O183" s="47"/>
    </row>
    <row r="184" ht="101.25" spans="1:15">
      <c r="A184" s="17" t="s">
        <v>445</v>
      </c>
      <c r="B184" s="17" t="s">
        <v>446</v>
      </c>
      <c r="C184" s="17" t="s">
        <v>446</v>
      </c>
      <c r="D184" s="21" t="s">
        <v>131</v>
      </c>
      <c r="E184" s="21" t="s">
        <v>119</v>
      </c>
      <c r="F184" s="17" t="s">
        <v>120</v>
      </c>
      <c r="G184" s="25">
        <v>12738</v>
      </c>
      <c r="H184" s="26"/>
      <c r="I184" s="26"/>
      <c r="J184" s="24"/>
      <c r="K184" s="27">
        <v>5.90118604936569</v>
      </c>
      <c r="L184" s="37">
        <f t="shared" si="40"/>
        <v>1</v>
      </c>
      <c r="M184" s="27">
        <f t="shared" si="41"/>
        <v>0</v>
      </c>
      <c r="N184" s="38" t="s">
        <v>104</v>
      </c>
      <c r="O184" s="47"/>
    </row>
    <row r="185" ht="101.25" spans="1:15">
      <c r="A185" s="17" t="s">
        <v>447</v>
      </c>
      <c r="B185" s="17" t="s">
        <v>448</v>
      </c>
      <c r="C185" s="17" t="s">
        <v>448</v>
      </c>
      <c r="D185" s="21" t="s">
        <v>131</v>
      </c>
      <c r="E185" s="21" t="s">
        <v>119</v>
      </c>
      <c r="F185" s="17" t="s">
        <v>120</v>
      </c>
      <c r="G185" s="25">
        <v>6358</v>
      </c>
      <c r="H185" s="26"/>
      <c r="I185" s="26"/>
      <c r="J185" s="24"/>
      <c r="K185" s="27">
        <v>8.56250524809924</v>
      </c>
      <c r="L185" s="37">
        <f t="shared" si="40"/>
        <v>1</v>
      </c>
      <c r="M185" s="27">
        <f t="shared" si="41"/>
        <v>0</v>
      </c>
      <c r="N185" s="38" t="s">
        <v>104</v>
      </c>
      <c r="O185" s="47"/>
    </row>
    <row r="186" ht="101.25" spans="1:15">
      <c r="A186" s="17" t="s">
        <v>449</v>
      </c>
      <c r="B186" s="17" t="s">
        <v>450</v>
      </c>
      <c r="C186" s="17" t="s">
        <v>450</v>
      </c>
      <c r="D186" s="21" t="s">
        <v>131</v>
      </c>
      <c r="E186" s="21" t="s">
        <v>119</v>
      </c>
      <c r="F186" s="17" t="s">
        <v>120</v>
      </c>
      <c r="G186" s="25">
        <v>300</v>
      </c>
      <c r="H186" s="26"/>
      <c r="I186" s="26"/>
      <c r="J186" s="24"/>
      <c r="K186" s="27">
        <v>17.1250104961985</v>
      </c>
      <c r="L186" s="37">
        <f t="shared" si="40"/>
        <v>1</v>
      </c>
      <c r="M186" s="27">
        <f t="shared" si="41"/>
        <v>0</v>
      </c>
      <c r="N186" s="38" t="s">
        <v>104</v>
      </c>
      <c r="O186" s="47"/>
    </row>
    <row r="187" ht="15.75" spans="1:15">
      <c r="A187" s="17" t="s">
        <v>451</v>
      </c>
      <c r="B187" s="17" t="s">
        <v>294</v>
      </c>
      <c r="C187" s="19"/>
      <c r="D187" s="19"/>
      <c r="E187" s="19"/>
      <c r="F187" s="19"/>
      <c r="G187" s="20"/>
      <c r="H187" s="20"/>
      <c r="I187" s="20"/>
      <c r="J187" s="24"/>
      <c r="K187" s="24"/>
      <c r="L187" s="40"/>
      <c r="M187" s="24"/>
      <c r="N187" s="41"/>
      <c r="O187" s="47"/>
    </row>
    <row r="188" ht="15.75" spans="1:15">
      <c r="A188" s="17" t="s">
        <v>452</v>
      </c>
      <c r="B188" s="17" t="s">
        <v>311</v>
      </c>
      <c r="C188" s="19"/>
      <c r="D188" s="19"/>
      <c r="E188" s="19"/>
      <c r="F188" s="19"/>
      <c r="G188" s="20"/>
      <c r="H188" s="20"/>
      <c r="I188" s="20"/>
      <c r="J188" s="24"/>
      <c r="K188" s="24"/>
      <c r="L188" s="40"/>
      <c r="M188" s="24"/>
      <c r="N188" s="41"/>
      <c r="O188" s="47"/>
    </row>
    <row r="189" ht="56.25" spans="1:15">
      <c r="A189" s="17" t="s">
        <v>453</v>
      </c>
      <c r="B189" s="17" t="s">
        <v>454</v>
      </c>
      <c r="C189" s="17" t="s">
        <v>455</v>
      </c>
      <c r="D189" s="21" t="s">
        <v>299</v>
      </c>
      <c r="E189" s="21" t="s">
        <v>300</v>
      </c>
      <c r="F189" s="17" t="s">
        <v>120</v>
      </c>
      <c r="G189" s="25">
        <v>400</v>
      </c>
      <c r="H189" s="26"/>
      <c r="I189" s="26"/>
      <c r="J189" s="24"/>
      <c r="K189" s="27">
        <v>6.94257182278317</v>
      </c>
      <c r="L189" s="37">
        <f t="shared" ref="L189:L201" si="42">(K189-J189)/K189</f>
        <v>1</v>
      </c>
      <c r="M189" s="27">
        <f t="shared" ref="M189:M201" si="43">ROUND(J189*G189,2)</f>
        <v>0</v>
      </c>
      <c r="N189" s="38" t="s">
        <v>104</v>
      </c>
      <c r="O189" s="47"/>
    </row>
    <row r="190" ht="15.75" spans="1:15">
      <c r="A190" s="17" t="s">
        <v>456</v>
      </c>
      <c r="B190" s="17" t="s">
        <v>318</v>
      </c>
      <c r="C190" s="19"/>
      <c r="D190" s="19"/>
      <c r="E190" s="19"/>
      <c r="F190" s="19"/>
      <c r="G190" s="20"/>
      <c r="H190" s="20"/>
      <c r="I190" s="20"/>
      <c r="J190" s="24"/>
      <c r="K190" s="24"/>
      <c r="L190" s="40"/>
      <c r="M190" s="24"/>
      <c r="N190" s="41"/>
      <c r="O190" s="47"/>
    </row>
    <row r="191" ht="15.75" spans="1:15">
      <c r="A191" s="17" t="s">
        <v>457</v>
      </c>
      <c r="B191" s="17" t="s">
        <v>458</v>
      </c>
      <c r="C191" s="19"/>
      <c r="D191" s="19"/>
      <c r="E191" s="19"/>
      <c r="F191" s="19"/>
      <c r="G191" s="20"/>
      <c r="H191" s="20"/>
      <c r="I191" s="20"/>
      <c r="J191" s="24"/>
      <c r="K191" s="24"/>
      <c r="L191" s="40"/>
      <c r="M191" s="24"/>
      <c r="N191" s="41"/>
      <c r="O191" s="47"/>
    </row>
    <row r="192" ht="101.25" spans="1:15">
      <c r="A192" s="17" t="s">
        <v>459</v>
      </c>
      <c r="B192" s="17" t="s">
        <v>460</v>
      </c>
      <c r="C192" s="17" t="s">
        <v>460</v>
      </c>
      <c r="D192" s="21" t="s">
        <v>131</v>
      </c>
      <c r="E192" s="21" t="s">
        <v>119</v>
      </c>
      <c r="F192" s="17" t="s">
        <v>120</v>
      </c>
      <c r="G192" s="25">
        <v>6000</v>
      </c>
      <c r="H192" s="26"/>
      <c r="I192" s="26"/>
      <c r="J192" s="24"/>
      <c r="K192" s="27">
        <v>3.47128591139158</v>
      </c>
      <c r="L192" s="37">
        <f t="shared" si="42"/>
        <v>1</v>
      </c>
      <c r="M192" s="27">
        <f t="shared" si="43"/>
        <v>0</v>
      </c>
      <c r="N192" s="38" t="s">
        <v>104</v>
      </c>
      <c r="O192" s="55"/>
    </row>
    <row r="193" ht="67.5" spans="1:15">
      <c r="A193" s="17" t="s">
        <v>461</v>
      </c>
      <c r="B193" s="17" t="s">
        <v>462</v>
      </c>
      <c r="C193" s="17" t="s">
        <v>463</v>
      </c>
      <c r="D193" s="21" t="s">
        <v>464</v>
      </c>
      <c r="E193" s="21" t="s">
        <v>343</v>
      </c>
      <c r="F193" s="17" t="s">
        <v>23</v>
      </c>
      <c r="G193" s="25">
        <v>164</v>
      </c>
      <c r="H193" s="26"/>
      <c r="I193" s="26"/>
      <c r="J193" s="24"/>
      <c r="K193" s="27">
        <v>231.419060759439</v>
      </c>
      <c r="L193" s="37">
        <f t="shared" si="42"/>
        <v>1</v>
      </c>
      <c r="M193" s="27">
        <f t="shared" si="43"/>
        <v>0</v>
      </c>
      <c r="N193" s="38" t="s">
        <v>104</v>
      </c>
      <c r="O193" s="47"/>
    </row>
    <row r="194" ht="67.5" spans="1:15">
      <c r="A194" s="17" t="s">
        <v>465</v>
      </c>
      <c r="B194" s="17" t="s">
        <v>466</v>
      </c>
      <c r="C194" s="17" t="s">
        <v>467</v>
      </c>
      <c r="D194" s="21" t="s">
        <v>412</v>
      </c>
      <c r="E194" s="21" t="s">
        <v>343</v>
      </c>
      <c r="F194" s="17" t="s">
        <v>23</v>
      </c>
      <c r="G194" s="25">
        <v>6</v>
      </c>
      <c r="H194" s="26"/>
      <c r="I194" s="26"/>
      <c r="J194" s="24"/>
      <c r="K194" s="27">
        <v>2207.51584070796</v>
      </c>
      <c r="L194" s="37">
        <f t="shared" si="42"/>
        <v>1</v>
      </c>
      <c r="M194" s="27">
        <f t="shared" si="43"/>
        <v>0</v>
      </c>
      <c r="N194" s="38" t="s">
        <v>24</v>
      </c>
      <c r="O194" s="47"/>
    </row>
    <row r="195" ht="67.5" spans="1:15">
      <c r="A195" s="17" t="s">
        <v>468</v>
      </c>
      <c r="B195" s="17" t="s">
        <v>469</v>
      </c>
      <c r="C195" s="17" t="s">
        <v>470</v>
      </c>
      <c r="D195" s="21" t="s">
        <v>471</v>
      </c>
      <c r="E195" s="21" t="s">
        <v>413</v>
      </c>
      <c r="F195" s="17" t="s">
        <v>414</v>
      </c>
      <c r="G195" s="25">
        <v>6</v>
      </c>
      <c r="H195" s="26"/>
      <c r="I195" s="26"/>
      <c r="J195" s="24"/>
      <c r="K195" s="27">
        <v>200</v>
      </c>
      <c r="L195" s="37">
        <f t="shared" si="42"/>
        <v>1</v>
      </c>
      <c r="M195" s="27">
        <f t="shared" si="43"/>
        <v>0</v>
      </c>
      <c r="N195" s="38" t="s">
        <v>104</v>
      </c>
      <c r="O195" s="47"/>
    </row>
    <row r="196" ht="67.5" spans="1:15">
      <c r="A196" s="17" t="s">
        <v>472</v>
      </c>
      <c r="B196" s="17" t="s">
        <v>473</v>
      </c>
      <c r="C196" s="17" t="s">
        <v>474</v>
      </c>
      <c r="D196" s="21" t="s">
        <v>337</v>
      </c>
      <c r="E196" s="21" t="s">
        <v>413</v>
      </c>
      <c r="F196" s="17" t="s">
        <v>414</v>
      </c>
      <c r="G196" s="25">
        <v>3</v>
      </c>
      <c r="H196" s="26"/>
      <c r="I196" s="26"/>
      <c r="J196" s="24"/>
      <c r="K196" s="27">
        <v>85850.2638977354</v>
      </c>
      <c r="L196" s="37">
        <f t="shared" si="42"/>
        <v>1</v>
      </c>
      <c r="M196" s="27">
        <f t="shared" si="43"/>
        <v>0</v>
      </c>
      <c r="N196" s="38" t="s">
        <v>24</v>
      </c>
      <c r="O196" s="47"/>
    </row>
    <row r="197" ht="56.25" spans="1:15">
      <c r="A197" s="17" t="s">
        <v>475</v>
      </c>
      <c r="B197" s="17" t="s">
        <v>476</v>
      </c>
      <c r="C197" s="17" t="s">
        <v>477</v>
      </c>
      <c r="D197" s="21" t="s">
        <v>478</v>
      </c>
      <c r="E197" s="21" t="s">
        <v>479</v>
      </c>
      <c r="F197" s="17" t="s">
        <v>23</v>
      </c>
      <c r="G197" s="25">
        <v>1</v>
      </c>
      <c r="H197" s="26"/>
      <c r="I197" s="26"/>
      <c r="J197" s="24"/>
      <c r="K197" s="27">
        <v>12204</v>
      </c>
      <c r="L197" s="37">
        <f t="shared" si="42"/>
        <v>1</v>
      </c>
      <c r="M197" s="27">
        <f t="shared" si="43"/>
        <v>0</v>
      </c>
      <c r="N197" s="38" t="s">
        <v>24</v>
      </c>
      <c r="O197" s="47"/>
    </row>
    <row r="198" ht="56.25" spans="1:15">
      <c r="A198" s="17" t="s">
        <v>480</v>
      </c>
      <c r="B198" s="17" t="s">
        <v>481</v>
      </c>
      <c r="C198" s="17" t="s">
        <v>482</v>
      </c>
      <c r="D198" s="21" t="s">
        <v>483</v>
      </c>
      <c r="E198" s="21" t="s">
        <v>484</v>
      </c>
      <c r="F198" s="17" t="s">
        <v>23</v>
      </c>
      <c r="G198" s="25">
        <v>2</v>
      </c>
      <c r="H198" s="26"/>
      <c r="I198" s="26"/>
      <c r="J198" s="24"/>
      <c r="K198" s="27">
        <v>66251.2460176991</v>
      </c>
      <c r="L198" s="37">
        <f t="shared" si="42"/>
        <v>1</v>
      </c>
      <c r="M198" s="27">
        <f t="shared" si="43"/>
        <v>0</v>
      </c>
      <c r="N198" s="38" t="s">
        <v>24</v>
      </c>
      <c r="O198" s="47"/>
    </row>
    <row r="199" ht="56.25" spans="1:15">
      <c r="A199" s="17" t="s">
        <v>485</v>
      </c>
      <c r="B199" s="17" t="s">
        <v>486</v>
      </c>
      <c r="C199" s="17" t="s">
        <v>487</v>
      </c>
      <c r="D199" s="21" t="s">
        <v>488</v>
      </c>
      <c r="E199" s="21" t="s">
        <v>489</v>
      </c>
      <c r="F199" s="17" t="s">
        <v>23</v>
      </c>
      <c r="G199" s="25">
        <v>2</v>
      </c>
      <c r="H199" s="26"/>
      <c r="I199" s="26"/>
      <c r="J199" s="24"/>
      <c r="K199" s="27">
        <v>8783.5</v>
      </c>
      <c r="L199" s="37">
        <f t="shared" si="42"/>
        <v>1</v>
      </c>
      <c r="M199" s="27">
        <f t="shared" si="43"/>
        <v>0</v>
      </c>
      <c r="N199" s="38" t="s">
        <v>24</v>
      </c>
      <c r="O199" s="55"/>
    </row>
    <row r="200" ht="67.5" spans="1:15">
      <c r="A200" s="17" t="s">
        <v>490</v>
      </c>
      <c r="B200" s="17" t="s">
        <v>491</v>
      </c>
      <c r="C200" s="17" t="s">
        <v>492</v>
      </c>
      <c r="D200" s="21" t="s">
        <v>108</v>
      </c>
      <c r="E200" s="21" t="s">
        <v>493</v>
      </c>
      <c r="F200" s="17" t="s">
        <v>23</v>
      </c>
      <c r="G200" s="25">
        <v>1</v>
      </c>
      <c r="H200" s="26"/>
      <c r="I200" s="26"/>
      <c r="J200" s="24"/>
      <c r="K200" s="27">
        <v>231.419060759439</v>
      </c>
      <c r="L200" s="37">
        <f t="shared" si="42"/>
        <v>1</v>
      </c>
      <c r="M200" s="27">
        <f t="shared" si="43"/>
        <v>0</v>
      </c>
      <c r="N200" s="38" t="s">
        <v>104</v>
      </c>
      <c r="O200" s="47"/>
    </row>
    <row r="201" ht="45" spans="1:15">
      <c r="A201" s="17" t="s">
        <v>494</v>
      </c>
      <c r="B201" s="17" t="s">
        <v>495</v>
      </c>
      <c r="C201" s="17" t="s">
        <v>496</v>
      </c>
      <c r="D201" s="21" t="s">
        <v>497</v>
      </c>
      <c r="E201" s="21" t="s">
        <v>498</v>
      </c>
      <c r="F201" s="17" t="s">
        <v>499</v>
      </c>
      <c r="G201" s="25">
        <v>177</v>
      </c>
      <c r="H201" s="26"/>
      <c r="I201" s="26"/>
      <c r="J201" s="24"/>
      <c r="K201" s="27">
        <v>2317.66189350578</v>
      </c>
      <c r="L201" s="37">
        <f t="shared" si="42"/>
        <v>1</v>
      </c>
      <c r="M201" s="27">
        <f t="shared" si="43"/>
        <v>0</v>
      </c>
      <c r="N201" s="38" t="s">
        <v>24</v>
      </c>
      <c r="O201" s="48"/>
    </row>
    <row r="202" ht="22.5" spans="1:15">
      <c r="A202" s="17" t="s">
        <v>500</v>
      </c>
      <c r="B202" s="17" t="s">
        <v>501</v>
      </c>
      <c r="C202" s="19"/>
      <c r="D202" s="50"/>
      <c r="E202" s="50"/>
      <c r="F202" s="19"/>
      <c r="G202" s="26"/>
      <c r="H202" s="26"/>
      <c r="I202" s="26"/>
      <c r="J202" s="24"/>
      <c r="K202" s="24"/>
      <c r="L202" s="40"/>
      <c r="M202" s="24"/>
      <c r="N202" s="41"/>
      <c r="O202" s="47"/>
    </row>
    <row r="203" ht="67.5" spans="1:15">
      <c r="A203" s="17" t="s">
        <v>502</v>
      </c>
      <c r="B203" s="17" t="s">
        <v>503</v>
      </c>
      <c r="C203" s="17" t="s">
        <v>504</v>
      </c>
      <c r="D203" s="21" t="s">
        <v>505</v>
      </c>
      <c r="E203" s="21" t="s">
        <v>343</v>
      </c>
      <c r="F203" s="17" t="s">
        <v>23</v>
      </c>
      <c r="G203" s="25">
        <v>38</v>
      </c>
      <c r="H203" s="26"/>
      <c r="I203" s="26"/>
      <c r="J203" s="24"/>
      <c r="K203" s="27">
        <v>7577.78132429531</v>
      </c>
      <c r="L203" s="37">
        <f>(K203-J203)/K203</f>
        <v>1</v>
      </c>
      <c r="M203" s="27">
        <f>ROUND(J203*G203,2)</f>
        <v>0</v>
      </c>
      <c r="N203" s="38" t="s">
        <v>24</v>
      </c>
      <c r="O203" s="47"/>
    </row>
    <row r="204" ht="33.75" spans="1:15">
      <c r="A204" s="19"/>
      <c r="B204" s="17" t="s">
        <v>506</v>
      </c>
      <c r="C204" s="19"/>
      <c r="D204" s="56" t="s">
        <v>507</v>
      </c>
      <c r="E204" s="56" t="s">
        <v>508</v>
      </c>
      <c r="F204" s="57" t="s">
        <v>509</v>
      </c>
      <c r="G204" s="28">
        <v>1</v>
      </c>
      <c r="H204" s="20"/>
      <c r="I204" s="20"/>
      <c r="J204" s="24"/>
      <c r="K204" s="24"/>
      <c r="L204" s="40"/>
      <c r="M204" s="27">
        <f>SUM(M3:M203)*2%</f>
        <v>0</v>
      </c>
      <c r="N204" s="41"/>
      <c r="O204" s="47"/>
    </row>
    <row r="205" s="3" customFormat="1" ht="33" customHeight="1" spans="1:15">
      <c r="A205" s="58"/>
      <c r="B205" s="15" t="s">
        <v>510</v>
      </c>
      <c r="C205" s="59"/>
      <c r="D205" s="59"/>
      <c r="E205" s="59"/>
      <c r="F205" s="58"/>
      <c r="G205" s="60"/>
      <c r="H205" s="60"/>
      <c r="I205" s="60"/>
      <c r="J205" s="60"/>
      <c r="K205" s="61"/>
      <c r="L205" s="62"/>
      <c r="M205" s="63">
        <f>ROUND(SUM(M3:M204),2)</f>
        <v>0</v>
      </c>
      <c r="N205" s="64"/>
      <c r="O205" s="65"/>
    </row>
  </sheetData>
  <sheetProtection password="EB35" sheet="1" objects="1"/>
  <autoFilter ref="A2:O205">
    <extLst/>
  </autoFilter>
  <mergeCells count="1">
    <mergeCell ref="A1:O1"/>
  </mergeCells>
  <dataValidations count="2">
    <dataValidation type="decimal" operator="between" allowBlank="1" showInputMessage="1" showErrorMessage="1" sqref="J3 J204">
      <formula1>#REF!</formula1>
    </dataValidation>
    <dataValidation type="decimal" operator="between" allowBlank="1" showInputMessage="1" showErrorMessage="1" sqref="O50 O52 O62 O66 O94 O95 O48:O49 O72:O83 O84:O87 O88:O92 O96:O97">
      <formula1>#REF!</formula1>
    </dataValidation>
  </dataValidations>
  <pageMargins left="0.472222222222222" right="0.472222222222222" top="0.786805555555556" bottom="0.550694444444444"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工程量清单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♂杰♂</cp:lastModifiedBy>
  <dcterms:created xsi:type="dcterms:W3CDTF">2006-09-16T00:00:00Z</dcterms:created>
  <dcterms:modified xsi:type="dcterms:W3CDTF">2024-03-12T08:24:14Z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472D394A68D8489C9AEB119C30E2F212_12</vt:lpwstr>
  </property>
  <property fmtid="{D5CDD505-2E9C-101B-9397-08002B2CF9AE}" pid="3" name="KSOProductBuildVer">
    <vt:lpwstr>2052-12.1.0.16388</vt:lpwstr>
  </property>
  <property fmtid="{D5CDD505-2E9C-101B-9397-08002B2CF9AE}" pid="4" name="KSOReadingLayout">
    <vt:bool>true</vt:bool>
  </property>
</Properties>
</file>